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0730" windowHeight="11760"/>
  </bookViews>
  <sheets>
    <sheet name="Current" sheetId="1" r:id="rId1"/>
    <sheet name="Bal Sheet" sheetId="2" r:id="rId2"/>
    <sheet name="Recon Yr-End" sheetId="6" r:id="rId3"/>
    <sheet name="VAT" sheetId="4" r:id="rId4"/>
  </sheets>
  <definedNames>
    <definedName name="_xlnm.Print_Area" localSheetId="0">Current!$A$1:$AE$107</definedName>
  </definedNames>
  <calcPr calcId="145621" concurrentCalc="0"/>
</workbook>
</file>

<file path=xl/calcChain.xml><?xml version="1.0" encoding="utf-8"?>
<calcChain xmlns="http://schemas.openxmlformats.org/spreadsheetml/2006/main">
  <c r="G120" i="6"/>
  <c r="E107"/>
  <c r="F107"/>
  <c r="G109"/>
  <c r="G110"/>
  <c r="G114"/>
  <c r="G118"/>
  <c r="E42" i="4"/>
  <c r="I13" i="2"/>
  <c r="I7"/>
  <c r="B42"/>
  <c r="B5"/>
  <c r="B4"/>
  <c r="AD62" i="1"/>
  <c r="K60"/>
  <c r="G95"/>
  <c r="F95"/>
  <c r="G99"/>
  <c r="K30"/>
  <c r="K31"/>
  <c r="B9" i="2"/>
  <c r="H95" i="1"/>
  <c r="G100"/>
  <c r="P95"/>
  <c r="B32" i="2"/>
  <c r="M95" i="1"/>
  <c r="B31" i="2"/>
  <c r="AA95" i="1"/>
  <c r="B26" i="2"/>
  <c r="N95" i="1"/>
  <c r="B23" i="2"/>
  <c r="O95" i="1"/>
  <c r="B22" i="2"/>
  <c r="W95" i="1"/>
  <c r="B19" i="2"/>
  <c r="X95" i="1"/>
  <c r="B18" i="2"/>
  <c r="AD95" i="1"/>
  <c r="B17" i="2"/>
  <c r="I5"/>
  <c r="I4"/>
  <c r="J95" i="1"/>
  <c r="K95"/>
  <c r="L95"/>
  <c r="Q95"/>
  <c r="B29" i="2"/>
  <c r="R95" i="1"/>
  <c r="S95"/>
  <c r="T95"/>
  <c r="B36" i="2"/>
  <c r="U95" i="1"/>
  <c r="B28" i="2"/>
  <c r="V95" i="1"/>
  <c r="Y95"/>
  <c r="B24" i="2"/>
  <c r="Z95" i="1"/>
  <c r="B27" i="2"/>
  <c r="AB95" i="1"/>
  <c r="B20" i="2"/>
  <c r="AC95" i="1"/>
  <c r="B21" i="2"/>
  <c r="AE95" i="1"/>
  <c r="G101"/>
  <c r="G106"/>
  <c r="B48" i="2"/>
  <c r="I6"/>
  <c r="B12"/>
  <c r="B44"/>
  <c r="B49"/>
  <c r="I14"/>
  <c r="B50"/>
</calcChain>
</file>

<file path=xl/sharedStrings.xml><?xml version="1.0" encoding="utf-8"?>
<sst xmlns="http://schemas.openxmlformats.org/spreadsheetml/2006/main" count="439" uniqueCount="163">
  <si>
    <t>BS no.</t>
  </si>
  <si>
    <t>Date cashed</t>
  </si>
  <si>
    <t>Cheque Written</t>
  </si>
  <si>
    <t>Cheque no.</t>
  </si>
  <si>
    <t>interest</t>
  </si>
  <si>
    <t>receipts</t>
  </si>
  <si>
    <t>Amount</t>
  </si>
  <si>
    <t>VAT</t>
  </si>
  <si>
    <t>VAT no.</t>
  </si>
  <si>
    <t>NWP /lights</t>
  </si>
  <si>
    <t>SALC / Membership</t>
  </si>
  <si>
    <t>Misc</t>
  </si>
  <si>
    <t xml:space="preserve">WMS </t>
  </si>
  <si>
    <t>graveyard</t>
  </si>
  <si>
    <t>S 137</t>
  </si>
  <si>
    <t>Projects</t>
  </si>
  <si>
    <t>Civic Sunday</t>
  </si>
  <si>
    <t>Post</t>
  </si>
  <si>
    <t>Recipient</t>
  </si>
  <si>
    <t>Home All</t>
  </si>
  <si>
    <t>Phone All</t>
  </si>
  <si>
    <t>Stationery</t>
  </si>
  <si>
    <t>Travel Councillors</t>
  </si>
  <si>
    <t>Travel</t>
  </si>
  <si>
    <t>Expenses</t>
  </si>
  <si>
    <t>Room</t>
  </si>
  <si>
    <t>Salary</t>
  </si>
  <si>
    <t>Repairs</t>
  </si>
  <si>
    <t>Unity Bank Opened</t>
  </si>
  <si>
    <t>Precept</t>
  </si>
  <si>
    <t>WMS</t>
  </si>
  <si>
    <t>NWP</t>
  </si>
  <si>
    <t>Readwell Press</t>
  </si>
  <si>
    <t>Balance B/F</t>
  </si>
  <si>
    <t>Unity Bank B/F</t>
  </si>
  <si>
    <t>C&amp;R outdoor lighting</t>
  </si>
  <si>
    <t>£</t>
  </si>
  <si>
    <t>Receipts</t>
  </si>
  <si>
    <t>Mazars Sheet</t>
  </si>
  <si>
    <t>Balances bought forward</t>
  </si>
  <si>
    <t>Bank Interest</t>
  </si>
  <si>
    <t>Annual Precept</t>
  </si>
  <si>
    <t>Total other receipts</t>
  </si>
  <si>
    <t xml:space="preserve">Tree of light </t>
  </si>
  <si>
    <t>Staff costs</t>
  </si>
  <si>
    <t>Tax refund</t>
  </si>
  <si>
    <t>VAT repayments</t>
  </si>
  <si>
    <t>Income</t>
  </si>
  <si>
    <t>Loan</t>
  </si>
  <si>
    <t xml:space="preserve">Added Reserves </t>
  </si>
  <si>
    <t>Total Income</t>
  </si>
  <si>
    <t>Total other costs</t>
  </si>
  <si>
    <t>Balances</t>
  </si>
  <si>
    <t>Payments</t>
  </si>
  <si>
    <t>Clerks salary</t>
  </si>
  <si>
    <t>Clerks phone allowance</t>
  </si>
  <si>
    <t>Clerks Home allowance</t>
  </si>
  <si>
    <t>Assests</t>
  </si>
  <si>
    <t>Room Hire</t>
  </si>
  <si>
    <t>Laptop</t>
  </si>
  <si>
    <t>Nominal value</t>
  </si>
  <si>
    <t>}</t>
  </si>
  <si>
    <t>Insurance and Subs</t>
  </si>
  <si>
    <t xml:space="preserve">Street Lights 74 </t>
  </si>
  <si>
    <t>Photocopying</t>
  </si>
  <si>
    <t>Travel Clerk</t>
  </si>
  <si>
    <t>Postage</t>
  </si>
  <si>
    <t>Graveyard</t>
  </si>
  <si>
    <t>Street Lighting</t>
  </si>
  <si>
    <t>Elections</t>
  </si>
  <si>
    <t>Tree of Light</t>
  </si>
  <si>
    <t>Repair and Maintenance</t>
  </si>
  <si>
    <t>Grants</t>
  </si>
  <si>
    <t xml:space="preserve">S137 expenditure </t>
  </si>
  <si>
    <t>Total Expenditure</t>
  </si>
  <si>
    <t>Balance at 1/4/12</t>
  </si>
  <si>
    <t>Added reserves</t>
  </si>
  <si>
    <t>Add total income</t>
  </si>
  <si>
    <t>minus expenditure</t>
  </si>
  <si>
    <t>Minus Expenditure</t>
  </si>
  <si>
    <t>579 150908</t>
  </si>
  <si>
    <t>SLCC</t>
  </si>
  <si>
    <t>Michelle Wilson</t>
  </si>
  <si>
    <t>SO</t>
  </si>
  <si>
    <t>WME</t>
  </si>
  <si>
    <t>St Andrews Church Hall</t>
  </si>
  <si>
    <t>Jayne Madeley</t>
  </si>
  <si>
    <t>Came and Company</t>
  </si>
  <si>
    <t>Brockton Memorial</t>
  </si>
  <si>
    <t>HMRC</t>
  </si>
  <si>
    <t>Unpresented cheques</t>
  </si>
  <si>
    <t xml:space="preserve">Balance at </t>
  </si>
  <si>
    <t>Date written</t>
  </si>
  <si>
    <t>Number</t>
  </si>
  <si>
    <t>Debit</t>
  </si>
  <si>
    <t>Credit</t>
  </si>
  <si>
    <t>Income - Expenditure</t>
  </si>
  <si>
    <t>Available funds to CAPC</t>
  </si>
  <si>
    <t xml:space="preserve">Reconciled </t>
  </si>
  <si>
    <t>Signed</t>
  </si>
  <si>
    <t>Parish Clerk</t>
  </si>
  <si>
    <t>UNITY TRUST</t>
  </si>
  <si>
    <t>Unresented cheques</t>
  </si>
  <si>
    <t>village hall</t>
  </si>
  <si>
    <t>CANCELLED</t>
  </si>
  <si>
    <t>Gateway Signs</t>
  </si>
  <si>
    <t>Church Aston PCC</t>
  </si>
  <si>
    <t>West Mercia Energy</t>
  </si>
  <si>
    <t>Mazars</t>
  </si>
  <si>
    <t>Beavers</t>
  </si>
  <si>
    <t>Brownies</t>
  </si>
  <si>
    <t>Short Mat Bowls</t>
  </si>
  <si>
    <t>Church Aston Village Hall</t>
  </si>
  <si>
    <t>Cubs</t>
  </si>
  <si>
    <t>Guides</t>
  </si>
  <si>
    <t>Horticultural Society</t>
  </si>
  <si>
    <t>Newport Carnival</t>
  </si>
  <si>
    <t>Newport Cottage Hospital</t>
  </si>
  <si>
    <t>Rainbows</t>
  </si>
  <si>
    <t>Scouts</t>
  </si>
  <si>
    <t>St Georges Day Committee</t>
  </si>
  <si>
    <t>Thursday Club</t>
  </si>
  <si>
    <t>cancelled</t>
  </si>
  <si>
    <t>Church Aston School</t>
  </si>
  <si>
    <t>project</t>
  </si>
  <si>
    <t>Shropshire Star</t>
  </si>
  <si>
    <t>Church Aston Church Hall</t>
  </si>
  <si>
    <t>Newport Town Band</t>
  </si>
  <si>
    <t>Shropshire climbing centre</t>
  </si>
  <si>
    <t>Plus Receipts</t>
  </si>
  <si>
    <t>precept</t>
  </si>
  <si>
    <t>V&amp;W Electrics</t>
  </si>
  <si>
    <t>Boughy Scouts</t>
  </si>
  <si>
    <t>Mike Atherton</t>
  </si>
  <si>
    <t>canx</t>
  </si>
  <si>
    <t>Interest</t>
  </si>
  <si>
    <t>SALC</t>
  </si>
  <si>
    <t>T&amp;WCVS</t>
  </si>
  <si>
    <t>St. Andrews Church Hall</t>
  </si>
  <si>
    <t>RBL Poppy App (Wreaths)</t>
  </si>
  <si>
    <t>CHURCH ASTON PARISH COUNCIL</t>
  </si>
  <si>
    <t>Schedule to VAT 126 Form</t>
  </si>
  <si>
    <t>Date of invoice</t>
  </si>
  <si>
    <t>Suppliers VAT Registration number</t>
  </si>
  <si>
    <t>Brief description of supplier</t>
  </si>
  <si>
    <t>To whom addressed</t>
  </si>
  <si>
    <t>VAT Paid</t>
  </si>
  <si>
    <t>Street lighting maint. contract</t>
  </si>
  <si>
    <t>Church Aston PC</t>
  </si>
  <si>
    <t>Street lighting repair</t>
  </si>
  <si>
    <t>Energy supply for street lighting</t>
  </si>
  <si>
    <t>Street lighting R&amp;M contract</t>
  </si>
  <si>
    <t>Statutory audit service</t>
  </si>
  <si>
    <t>Job advert in newspaper</t>
  </si>
  <si>
    <t>TOTAL</t>
  </si>
  <si>
    <t>None</t>
  </si>
  <si>
    <t>Cash at bank (Unity Trust)</t>
  </si>
  <si>
    <t>Bank Reconciliation Statement</t>
  </si>
  <si>
    <t>Carried Forward to 2014/15</t>
  </si>
  <si>
    <t>Variance</t>
  </si>
  <si>
    <t>Signed:</t>
  </si>
  <si>
    <t>Councillor</t>
  </si>
  <si>
    <t>Print Name: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</si>
</sst>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£&quot;#,##0.00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55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2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1" xfId="0" quotePrefix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3" xfId="0" applyNumberFormat="1" applyBorder="1"/>
    <xf numFmtId="4" fontId="0" fillId="0" borderId="3" xfId="0" applyNumberFormat="1" applyBorder="1" applyAlignment="1">
      <alignment horizontal="center"/>
    </xf>
    <xf numFmtId="4" fontId="0" fillId="0" borderId="4" xfId="0" applyNumberFormat="1" applyBorder="1"/>
    <xf numFmtId="14" fontId="0" fillId="0" borderId="1" xfId="0" applyNumberFormat="1" applyBorder="1"/>
    <xf numFmtId="0" fontId="6" fillId="0" borderId="0" xfId="0" applyFont="1"/>
    <xf numFmtId="4" fontId="8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5" xfId="0" applyFill="1" applyBorder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4" fontId="2" fillId="0" borderId="4" xfId="0" applyNumberFormat="1" applyFont="1" applyBorder="1"/>
    <xf numFmtId="4" fontId="0" fillId="0" borderId="4" xfId="0" applyNumberFormat="1" applyBorder="1" applyAlignment="1">
      <alignment horizontal="center"/>
    </xf>
    <xf numFmtId="0" fontId="0" fillId="0" borderId="6" xfId="0" applyBorder="1"/>
    <xf numFmtId="164" fontId="0" fillId="0" borderId="0" xfId="0" applyNumberFormat="1"/>
    <xf numFmtId="14" fontId="0" fillId="0" borderId="0" xfId="0" applyNumberFormat="1"/>
    <xf numFmtId="14" fontId="0" fillId="0" borderId="2" xfId="0" applyNumberFormat="1" applyBorder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0" fillId="0" borderId="0" xfId="0" applyBorder="1" applyAlignment="1">
      <alignment horizontal="center"/>
    </xf>
    <xf numFmtId="0" fontId="10" fillId="0" borderId="0" xfId="0" applyFont="1"/>
    <xf numFmtId="0" fontId="10" fillId="2" borderId="0" xfId="0" applyFont="1" applyFill="1" applyAlignment="1">
      <alignment horizontal="center"/>
    </xf>
    <xf numFmtId="0" fontId="4" fillId="2" borderId="0" xfId="0" applyFont="1" applyFill="1" applyAlignme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2" borderId="0" xfId="0" applyFont="1" applyFill="1" applyBorder="1" applyAlignment="1"/>
    <xf numFmtId="0" fontId="10" fillId="2" borderId="0" xfId="0" applyFont="1" applyFill="1" applyAlignment="1"/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" fontId="0" fillId="0" borderId="0" xfId="0" applyNumberFormat="1" applyBorder="1" applyAlignment="1">
      <alignment horizontal="center"/>
    </xf>
    <xf numFmtId="0" fontId="11" fillId="0" borderId="0" xfId="0" applyFont="1"/>
    <xf numFmtId="0" fontId="1" fillId="0" borderId="0" xfId="0" applyFont="1" applyBorder="1" applyAlignment="1">
      <alignment horizontal="center"/>
    </xf>
    <xf numFmtId="0" fontId="10" fillId="0" borderId="0" xfId="0" applyFont="1" applyFill="1"/>
    <xf numFmtId="0" fontId="12" fillId="0" borderId="0" xfId="0" applyFont="1" applyFill="1"/>
    <xf numFmtId="164" fontId="0" fillId="0" borderId="7" xfId="0" applyNumberFormat="1" applyBorder="1"/>
    <xf numFmtId="0" fontId="2" fillId="0" borderId="1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9" xfId="0" applyNumberFormat="1" applyBorder="1"/>
    <xf numFmtId="0" fontId="0" fillId="0" borderId="7" xfId="0" applyBorder="1"/>
    <xf numFmtId="0" fontId="4" fillId="0" borderId="0" xfId="0" applyFont="1" applyAlignment="1">
      <alignment horizontal="center"/>
    </xf>
    <xf numFmtId="164" fontId="0" fillId="0" borderId="10" xfId="0" applyNumberFormat="1" applyBorder="1"/>
    <xf numFmtId="0" fontId="10" fillId="0" borderId="0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0" fontId="1" fillId="0" borderId="0" xfId="0" applyFont="1"/>
    <xf numFmtId="4" fontId="8" fillId="0" borderId="5" xfId="0" applyNumberFormat="1" applyFon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3" xfId="0" applyBorder="1" applyAlignment="1"/>
    <xf numFmtId="0" fontId="0" fillId="0" borderId="1" xfId="0" applyBorder="1" applyAlignment="1"/>
    <xf numFmtId="0" fontId="0" fillId="0" borderId="5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NumberFormat="1" applyBorder="1"/>
    <xf numFmtId="14" fontId="7" fillId="0" borderId="1" xfId="0" applyNumberFormat="1" applyFont="1" applyBorder="1"/>
    <xf numFmtId="14" fontId="0" fillId="0" borderId="3" xfId="0" applyNumberFormat="1" applyBorder="1"/>
    <xf numFmtId="14" fontId="0" fillId="0" borderId="1" xfId="0" applyNumberFormat="1" applyFont="1" applyBorder="1"/>
    <xf numFmtId="14" fontId="0" fillId="2" borderId="1" xfId="0" applyNumberFormat="1" applyFill="1" applyBorder="1"/>
    <xf numFmtId="0" fontId="0" fillId="2" borderId="1" xfId="0" applyFill="1" applyBorder="1" applyAlignment="1"/>
    <xf numFmtId="0" fontId="0" fillId="0" borderId="1" xfId="0" applyFill="1" applyBorder="1"/>
    <xf numFmtId="0" fontId="0" fillId="0" borderId="4" xfId="0" applyFont="1" applyBorder="1"/>
    <xf numFmtId="4" fontId="13" fillId="0" borderId="1" xfId="0" applyNumberFormat="1" applyFont="1" applyBorder="1" applyAlignment="1">
      <alignment horizontal="center"/>
    </xf>
    <xf numFmtId="0" fontId="13" fillId="0" borderId="0" xfId="0" applyFont="1"/>
    <xf numFmtId="4" fontId="14" fillId="0" borderId="1" xfId="0" applyNumberFormat="1" applyFont="1" applyBorder="1" applyAlignment="1">
      <alignment horizontal="center"/>
    </xf>
    <xf numFmtId="4" fontId="0" fillId="0" borderId="0" xfId="0" applyNumberFormat="1" applyBorder="1"/>
    <xf numFmtId="4" fontId="13" fillId="0" borderId="0" xfId="0" applyNumberFormat="1" applyFont="1" applyBorder="1" applyAlignment="1">
      <alignment horizontal="center"/>
    </xf>
    <xf numFmtId="14" fontId="0" fillId="0" borderId="1" xfId="0" applyNumberFormat="1" applyFill="1" applyBorder="1"/>
    <xf numFmtId="14" fontId="0" fillId="0" borderId="2" xfId="0" applyNumberFormat="1" applyBorder="1" applyAlignment="1"/>
    <xf numFmtId="2" fontId="0" fillId="0" borderId="1" xfId="0" applyNumberFormat="1" applyBorder="1" applyAlignment="1">
      <alignment horizontal="center"/>
    </xf>
    <xf numFmtId="0" fontId="0" fillId="4" borderId="0" xfId="0" applyFill="1"/>
    <xf numFmtId="0" fontId="14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2" fillId="0" borderId="1" xfId="0" applyNumberFormat="1" applyFont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14" fontId="0" fillId="0" borderId="1" xfId="0" applyNumberFormat="1" applyFill="1" applyBorder="1" applyAlignment="1">
      <alignment horizontal="center"/>
    </xf>
    <xf numFmtId="4" fontId="0" fillId="0" borderId="4" xfId="0" applyNumberFormat="1" applyFill="1" applyBorder="1"/>
    <xf numFmtId="14" fontId="0" fillId="0" borderId="0" xfId="0" applyNumberFormat="1" applyFill="1"/>
    <xf numFmtId="0" fontId="0" fillId="0" borderId="0" xfId="0" applyFill="1" applyAlignment="1">
      <alignment horizontal="center"/>
    </xf>
    <xf numFmtId="14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Fill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4" fontId="0" fillId="3" borderId="1" xfId="0" applyNumberFormat="1" applyFon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7" xfId="1" applyFont="1" applyBorder="1" applyAlignment="1">
      <alignment horizontal="center"/>
    </xf>
    <xf numFmtId="43" fontId="0" fillId="0" borderId="9" xfId="1" applyFont="1" applyBorder="1" applyAlignment="1">
      <alignment horizontal="center"/>
    </xf>
    <xf numFmtId="0" fontId="0" fillId="0" borderId="0" xfId="0" applyFont="1" applyBorder="1"/>
    <xf numFmtId="0" fontId="0" fillId="0" borderId="0" xfId="0" applyNumberForma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right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0" xfId="0" applyNumberFormat="1"/>
    <xf numFmtId="2" fontId="0" fillId="0" borderId="5" xfId="0" applyNumberFormat="1" applyBorder="1" applyAlignment="1"/>
    <xf numFmtId="164" fontId="2" fillId="0" borderId="1" xfId="1" applyNumberFormat="1" applyFont="1" applyBorder="1" applyAlignment="1"/>
    <xf numFmtId="0" fontId="0" fillId="0" borderId="0" xfId="0" applyAlignment="1"/>
    <xf numFmtId="4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right"/>
    </xf>
    <xf numFmtId="164" fontId="4" fillId="0" borderId="0" xfId="0" applyNumberFormat="1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/>
    <xf numFmtId="164" fontId="0" fillId="0" borderId="0" xfId="0" applyNumberForma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0</xdr:row>
      <xdr:rowOff>180975</xdr:rowOff>
    </xdr:from>
    <xdr:to>
      <xdr:col>6</xdr:col>
      <xdr:colOff>809625</xdr:colOff>
      <xdr:row>11</xdr:row>
      <xdr:rowOff>95250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4429125" y="180975"/>
          <a:ext cx="2466975" cy="2009775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1116433"/>
            </a:avLst>
          </a:prstTxWarp>
        </a:bodyPr>
        <a:lstStyle/>
        <a:p>
          <a:pPr algn="ctr" rtl="0"/>
          <a:r>
            <a:rPr lang="en-GB" sz="12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Times New Roman"/>
              <a:cs typeface="Times New Roman"/>
            </a:rPr>
            <a:t>Church Aston Parish Council.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12"/>
  <sheetViews>
    <sheetView tabSelected="1" view="pageBreakPreview" zoomScale="80" zoomScaleNormal="80" zoomScaleSheetLayoutView="80" workbookViewId="0">
      <pane ySplit="1" topLeftCell="A56" activePane="bottomLeft" state="frozen"/>
      <selection activeCell="E1" sqref="E1"/>
      <selection pane="bottomLeft" activeCell="T11" sqref="T11"/>
    </sheetView>
  </sheetViews>
  <sheetFormatPr defaultRowHeight="15"/>
  <cols>
    <col min="2" max="2" width="14.42578125" customWidth="1"/>
    <col min="3" max="3" width="13.140625" customWidth="1"/>
    <col min="4" max="4" width="24.28515625" customWidth="1"/>
    <col min="5" max="5" width="10.7109375" bestFit="1" customWidth="1"/>
    <col min="7" max="7" width="12" customWidth="1"/>
    <col min="8" max="8" width="11.42578125" style="91" customWidth="1"/>
    <col min="9" max="9" width="13.85546875" style="39" bestFit="1" customWidth="1"/>
    <col min="26" max="26" width="10.5703125" customWidth="1"/>
  </cols>
  <sheetData>
    <row r="1" spans="1:31" ht="22.5" customHeight="1">
      <c r="A1" s="1" t="s">
        <v>0</v>
      </c>
      <c r="B1" s="1" t="s">
        <v>1</v>
      </c>
      <c r="C1" s="2" t="s">
        <v>2</v>
      </c>
      <c r="D1" s="2"/>
      <c r="E1" s="1" t="s">
        <v>3</v>
      </c>
      <c r="F1" s="3" t="s">
        <v>4</v>
      </c>
      <c r="G1" s="3" t="s">
        <v>5</v>
      </c>
      <c r="H1" s="90" t="s">
        <v>6</v>
      </c>
      <c r="I1" s="38"/>
      <c r="J1" s="1"/>
      <c r="K1" s="3" t="s">
        <v>7</v>
      </c>
      <c r="L1" s="4" t="s">
        <v>8</v>
      </c>
      <c r="M1" s="5" t="s">
        <v>9</v>
      </c>
      <c r="N1" s="6" t="s">
        <v>10</v>
      </c>
      <c r="O1" s="3" t="s">
        <v>11</v>
      </c>
      <c r="P1" s="5" t="s">
        <v>12</v>
      </c>
      <c r="Q1" s="3" t="s">
        <v>13</v>
      </c>
      <c r="R1" s="3" t="s">
        <v>14</v>
      </c>
      <c r="S1" s="7" t="s">
        <v>15</v>
      </c>
      <c r="T1" s="7" t="s">
        <v>16</v>
      </c>
      <c r="U1" s="7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7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27</v>
      </c>
    </row>
    <row r="2" spans="1:31">
      <c r="A2" s="8"/>
      <c r="B2" s="8"/>
      <c r="C2" s="8"/>
      <c r="D2" s="8"/>
      <c r="E2" s="1"/>
      <c r="F2" s="9"/>
      <c r="G2" s="3"/>
      <c r="H2" s="90"/>
      <c r="I2" s="38"/>
      <c r="J2" s="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>
      <c r="A3" s="8" t="s">
        <v>28</v>
      </c>
      <c r="B3" s="8"/>
      <c r="C3" s="8"/>
      <c r="D3" s="8" t="s">
        <v>33</v>
      </c>
      <c r="E3" s="3">
        <v>23232.560000000001</v>
      </c>
      <c r="F3" s="9"/>
      <c r="G3" s="3"/>
      <c r="I3" s="38"/>
      <c r="J3" s="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>
      <c r="A4" s="8"/>
      <c r="B4" s="8"/>
      <c r="C4" s="8"/>
      <c r="D4" s="8"/>
      <c r="E4" s="1"/>
      <c r="F4" s="9"/>
      <c r="G4" s="3"/>
      <c r="H4" s="90"/>
      <c r="I4" s="38"/>
      <c r="J4" s="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>
      <c r="A5" s="10"/>
      <c r="B5" s="96">
        <v>41366</v>
      </c>
      <c r="C5" s="10"/>
      <c r="D5" s="10"/>
      <c r="F5" s="12"/>
      <c r="G5" s="13">
        <v>8900</v>
      </c>
      <c r="H5" s="90"/>
      <c r="I5" s="38"/>
      <c r="J5" s="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>
      <c r="A6" s="10"/>
      <c r="B6" s="37">
        <v>41381</v>
      </c>
      <c r="C6" s="37">
        <v>41372</v>
      </c>
      <c r="D6" s="10" t="s">
        <v>31</v>
      </c>
      <c r="E6" s="80">
        <v>53</v>
      </c>
      <c r="F6" s="12"/>
      <c r="G6" s="14"/>
      <c r="H6" s="113">
        <v>221.6</v>
      </c>
      <c r="I6" s="38">
        <v>721666928</v>
      </c>
      <c r="J6" s="1"/>
      <c r="K6" s="3">
        <v>36.93</v>
      </c>
      <c r="L6" s="3"/>
      <c r="M6" s="3">
        <v>221.6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>
      <c r="A7" s="15"/>
      <c r="B7" s="85">
        <v>41396</v>
      </c>
      <c r="C7" s="37">
        <v>41372</v>
      </c>
      <c r="D7" s="74" t="s">
        <v>35</v>
      </c>
      <c r="E7" s="76">
        <v>54</v>
      </c>
      <c r="F7" s="18"/>
      <c r="G7" s="19"/>
      <c r="H7" s="113">
        <v>56.91</v>
      </c>
      <c r="I7" s="38" t="s">
        <v>80</v>
      </c>
      <c r="J7" s="1"/>
      <c r="K7" s="3">
        <v>9.48</v>
      </c>
      <c r="L7" s="3"/>
      <c r="M7" s="3">
        <v>56.91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>
      <c r="A8" s="8"/>
      <c r="B8" s="25">
        <v>41379</v>
      </c>
      <c r="C8" s="25">
        <v>41372</v>
      </c>
      <c r="D8" s="8" t="s">
        <v>32</v>
      </c>
      <c r="E8" s="76">
        <v>55</v>
      </c>
      <c r="F8" s="9"/>
      <c r="G8" s="3"/>
      <c r="H8" s="113">
        <v>243</v>
      </c>
      <c r="I8" s="38"/>
      <c r="J8" s="1"/>
      <c r="K8" s="3"/>
      <c r="L8" s="3"/>
      <c r="M8" s="3"/>
      <c r="O8" s="3">
        <v>243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>
      <c r="A9" s="20"/>
      <c r="B9" s="84">
        <v>41386</v>
      </c>
      <c r="C9" s="25">
        <v>41372</v>
      </c>
      <c r="D9" s="77" t="s">
        <v>81</v>
      </c>
      <c r="E9" s="81">
        <v>56</v>
      </c>
      <c r="F9" s="22"/>
      <c r="G9" s="23"/>
      <c r="H9" s="113">
        <v>100</v>
      </c>
      <c r="I9" s="38"/>
      <c r="J9" s="1"/>
      <c r="K9" s="3"/>
      <c r="L9" s="3"/>
      <c r="M9" s="3"/>
      <c r="N9" s="3">
        <v>100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>
      <c r="A10" s="8"/>
      <c r="B10" s="25">
        <v>41376</v>
      </c>
      <c r="C10" s="25">
        <v>41372</v>
      </c>
      <c r="D10" s="78" t="s">
        <v>82</v>
      </c>
      <c r="E10" s="76">
        <v>57</v>
      </c>
      <c r="F10" s="3"/>
      <c r="G10" s="3"/>
      <c r="H10" s="113">
        <v>5.4</v>
      </c>
      <c r="I10" s="38"/>
      <c r="J10" s="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>
        <v>5.4</v>
      </c>
      <c r="AB10" s="3"/>
      <c r="AC10" s="3"/>
      <c r="AD10" s="3"/>
      <c r="AE10" s="3"/>
    </row>
    <row r="11" spans="1:31">
      <c r="A11" s="8"/>
      <c r="B11" s="1" t="s">
        <v>83</v>
      </c>
      <c r="C11" s="25">
        <v>41394</v>
      </c>
      <c r="D11" s="78" t="s">
        <v>82</v>
      </c>
      <c r="E11" s="76" t="s">
        <v>83</v>
      </c>
      <c r="F11" s="9"/>
      <c r="G11" s="19"/>
      <c r="H11" s="113">
        <v>387.16</v>
      </c>
      <c r="I11" s="38"/>
      <c r="J11" s="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>
        <v>7.5</v>
      </c>
      <c r="X11" s="3">
        <v>10</v>
      </c>
      <c r="Y11" s="3"/>
      <c r="Z11" s="3"/>
      <c r="AA11" s="3"/>
      <c r="AB11" s="3"/>
      <c r="AC11" s="3"/>
      <c r="AD11" s="3">
        <v>369.66</v>
      </c>
      <c r="AE11" s="3"/>
    </row>
    <row r="12" spans="1:31">
      <c r="A12" s="8"/>
      <c r="B12" s="25">
        <v>41415</v>
      </c>
      <c r="C12" s="25">
        <v>41407</v>
      </c>
      <c r="D12" s="78" t="s">
        <v>107</v>
      </c>
      <c r="E12" s="76">
        <v>58</v>
      </c>
      <c r="F12" s="9"/>
      <c r="G12" s="23"/>
      <c r="H12" s="113">
        <v>821.74</v>
      </c>
      <c r="I12" s="38">
        <v>709814028</v>
      </c>
      <c r="J12" s="1"/>
      <c r="K12" s="3">
        <v>136.94999999999999</v>
      </c>
      <c r="L12" s="3"/>
      <c r="M12" s="3"/>
      <c r="N12" s="3"/>
      <c r="O12" s="3"/>
      <c r="P12" s="3">
        <v>821.74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>
      <c r="A13" s="8"/>
      <c r="B13" s="25">
        <v>41466</v>
      </c>
      <c r="C13" s="86">
        <v>41407</v>
      </c>
      <c r="D13" s="87" t="s">
        <v>85</v>
      </c>
      <c r="E13" s="76">
        <v>59</v>
      </c>
      <c r="F13" s="9"/>
      <c r="G13" s="3"/>
      <c r="H13" s="113">
        <v>36</v>
      </c>
      <c r="I13" s="38"/>
      <c r="J13" s="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36</v>
      </c>
      <c r="AD13" s="3"/>
      <c r="AE13" s="3"/>
    </row>
    <row r="14" spans="1:31">
      <c r="A14" s="34"/>
      <c r="B14" s="36">
        <v>41415</v>
      </c>
      <c r="C14" s="25">
        <v>41407</v>
      </c>
      <c r="D14" s="8" t="s">
        <v>86</v>
      </c>
      <c r="E14" s="76">
        <v>60</v>
      </c>
      <c r="F14" s="9"/>
      <c r="G14" s="19"/>
      <c r="H14" s="113">
        <v>25</v>
      </c>
      <c r="I14" s="38"/>
      <c r="J14" s="1"/>
      <c r="K14" s="3"/>
      <c r="L14" s="3"/>
      <c r="M14" s="3"/>
      <c r="N14" s="3"/>
      <c r="O14" s="3">
        <v>25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>
      <c r="A15" s="8"/>
      <c r="B15" s="25">
        <v>41428</v>
      </c>
      <c r="C15" s="25">
        <v>41407</v>
      </c>
      <c r="D15" s="8" t="s">
        <v>31</v>
      </c>
      <c r="E15" s="76">
        <v>61</v>
      </c>
      <c r="F15" s="9"/>
      <c r="G15" s="3"/>
      <c r="H15" s="113">
        <v>188.6</v>
      </c>
      <c r="I15" s="38">
        <v>721666928</v>
      </c>
      <c r="J15" s="1"/>
      <c r="K15" s="3">
        <v>31.43</v>
      </c>
      <c r="L15" s="3"/>
      <c r="M15" s="3">
        <v>188.6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>
      <c r="A16" s="8"/>
      <c r="B16" s="25">
        <v>41411</v>
      </c>
      <c r="C16" s="25">
        <v>41407</v>
      </c>
      <c r="D16" s="8" t="s">
        <v>82</v>
      </c>
      <c r="E16" s="76">
        <v>62</v>
      </c>
      <c r="F16" s="24"/>
      <c r="G16" s="3"/>
      <c r="H16" s="113">
        <v>36.9</v>
      </c>
      <c r="I16" s="38"/>
      <c r="J16" s="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>
        <v>36.9</v>
      </c>
      <c r="AB16" s="3"/>
      <c r="AC16" s="3"/>
      <c r="AD16" s="3"/>
      <c r="AE16" s="3"/>
    </row>
    <row r="17" spans="1:31">
      <c r="B17" s="25">
        <v>41414</v>
      </c>
      <c r="C17" s="25">
        <v>41407</v>
      </c>
      <c r="D17" s="8" t="s">
        <v>87</v>
      </c>
      <c r="E17" s="76">
        <v>63</v>
      </c>
      <c r="F17" s="24"/>
      <c r="G17" s="3"/>
      <c r="H17" s="113">
        <v>285.16000000000003</v>
      </c>
      <c r="I17" s="38"/>
      <c r="J17" s="1"/>
      <c r="K17" s="3"/>
      <c r="L17" s="3"/>
      <c r="M17" s="3"/>
      <c r="N17" s="3">
        <v>285.16000000000003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>
      <c r="A18" s="8"/>
      <c r="B18" s="25">
        <v>41424</v>
      </c>
      <c r="C18" s="25">
        <v>41407</v>
      </c>
      <c r="D18" s="89" t="s">
        <v>88</v>
      </c>
      <c r="E18" s="79">
        <v>64</v>
      </c>
      <c r="F18" s="24"/>
      <c r="G18" s="3"/>
      <c r="H18" s="113">
        <v>50</v>
      </c>
      <c r="I18" s="38"/>
      <c r="J18" s="1"/>
      <c r="K18" s="3"/>
      <c r="L18" s="3"/>
      <c r="M18" s="3"/>
      <c r="N18" s="3"/>
      <c r="O18" s="3">
        <v>50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>
      <c r="A19" s="8"/>
      <c r="B19" s="25">
        <v>41411</v>
      </c>
      <c r="C19" s="25">
        <v>41411</v>
      </c>
      <c r="D19" s="89" t="s">
        <v>89</v>
      </c>
      <c r="E19" s="59"/>
      <c r="F19" s="24"/>
      <c r="G19" s="3">
        <v>1092.8699999999999</v>
      </c>
      <c r="H19" s="113"/>
      <c r="I19" s="38"/>
      <c r="J19" s="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>
      <c r="A20" s="8"/>
      <c r="B20" s="66" t="s">
        <v>83</v>
      </c>
      <c r="C20" s="36">
        <v>41422</v>
      </c>
      <c r="D20" s="29" t="s">
        <v>82</v>
      </c>
      <c r="E20" s="76" t="s">
        <v>83</v>
      </c>
      <c r="F20" s="8"/>
      <c r="G20" s="8"/>
      <c r="H20" s="113">
        <v>387.16</v>
      </c>
      <c r="I20" s="38"/>
      <c r="J20" s="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>
        <v>7.5</v>
      </c>
      <c r="X20" s="3">
        <v>10</v>
      </c>
      <c r="Y20" s="3"/>
      <c r="Z20" s="3"/>
      <c r="AA20" s="3"/>
      <c r="AB20" s="3"/>
      <c r="AC20" s="3"/>
      <c r="AD20" s="3">
        <v>369.66</v>
      </c>
      <c r="AE20" s="3"/>
    </row>
    <row r="21" spans="1:31">
      <c r="A21" s="8"/>
      <c r="B21" s="25">
        <v>41465</v>
      </c>
      <c r="C21" s="25">
        <v>41428</v>
      </c>
      <c r="D21" s="8" t="s">
        <v>82</v>
      </c>
      <c r="E21" s="1">
        <v>65</v>
      </c>
      <c r="F21" s="24"/>
      <c r="G21" s="3"/>
      <c r="H21" s="113">
        <v>2.7</v>
      </c>
      <c r="I21" s="38"/>
      <c r="J21" s="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>
        <v>2.7</v>
      </c>
      <c r="AB21" s="3"/>
      <c r="AC21" s="3"/>
      <c r="AD21" s="3"/>
      <c r="AE21" s="3"/>
    </row>
    <row r="22" spans="1:31">
      <c r="A22" s="8"/>
      <c r="B22" s="66" t="s">
        <v>83</v>
      </c>
      <c r="C22" s="25">
        <v>41453</v>
      </c>
      <c r="D22" s="8" t="s">
        <v>82</v>
      </c>
      <c r="E22" s="1" t="s">
        <v>83</v>
      </c>
      <c r="F22" s="24"/>
      <c r="G22" s="3"/>
      <c r="H22" s="113">
        <v>387.16</v>
      </c>
      <c r="I22" s="38"/>
      <c r="J22" s="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>
        <v>7.5</v>
      </c>
      <c r="X22" s="3">
        <v>10</v>
      </c>
      <c r="Y22" s="3"/>
      <c r="Z22" s="3"/>
      <c r="AA22" s="3"/>
      <c r="AB22" s="3"/>
      <c r="AC22" s="3"/>
      <c r="AD22" s="3">
        <v>369.66</v>
      </c>
      <c r="AE22" s="3"/>
    </row>
    <row r="23" spans="1:31">
      <c r="A23" s="8"/>
      <c r="B23" s="25">
        <v>41455</v>
      </c>
      <c r="C23" s="25"/>
      <c r="D23" s="8" t="s">
        <v>4</v>
      </c>
      <c r="E23" s="1"/>
      <c r="F23" s="33">
        <v>13.54</v>
      </c>
      <c r="G23" s="3"/>
      <c r="H23" s="113"/>
      <c r="I23" s="38"/>
      <c r="J23" s="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>
      <c r="A24" s="8"/>
      <c r="B24" s="25">
        <v>41465</v>
      </c>
      <c r="C24" s="25">
        <v>41456</v>
      </c>
      <c r="D24" s="8" t="s">
        <v>103</v>
      </c>
      <c r="E24" s="76">
        <v>66</v>
      </c>
      <c r="F24" s="24"/>
      <c r="G24" s="3"/>
      <c r="H24" s="113">
        <v>20</v>
      </c>
      <c r="I24" s="38"/>
      <c r="J24" s="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20</v>
      </c>
      <c r="AD24" s="3"/>
      <c r="AE24" s="3"/>
    </row>
    <row r="25" spans="1:31">
      <c r="A25" s="8"/>
      <c r="B25" s="25">
        <v>41456</v>
      </c>
      <c r="C25" s="25">
        <v>41456</v>
      </c>
      <c r="D25" s="32" t="s">
        <v>104</v>
      </c>
      <c r="E25" s="76">
        <v>67</v>
      </c>
      <c r="F25" s="32"/>
      <c r="G25" s="3"/>
      <c r="H25" s="92" t="s">
        <v>122</v>
      </c>
      <c r="I25" s="38"/>
      <c r="J25" s="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>
      <c r="A26" s="8"/>
      <c r="B26" s="25">
        <v>41460</v>
      </c>
      <c r="C26" s="25">
        <v>41456</v>
      </c>
      <c r="D26" s="8" t="s">
        <v>82</v>
      </c>
      <c r="E26" s="76">
        <v>68</v>
      </c>
      <c r="F26" s="24"/>
      <c r="G26" s="3"/>
      <c r="H26" s="113">
        <v>79.56</v>
      </c>
      <c r="I26" s="38"/>
      <c r="J26" s="26"/>
      <c r="K26" s="3"/>
      <c r="L26" s="3"/>
      <c r="M26" s="3"/>
      <c r="N26" s="3"/>
      <c r="O26" s="3"/>
      <c r="P26" s="3"/>
      <c r="Q26" s="3"/>
      <c r="R26" s="3"/>
      <c r="S26" s="3"/>
      <c r="T26" s="3"/>
      <c r="U26" s="3">
        <v>2</v>
      </c>
      <c r="V26" s="3"/>
      <c r="W26" s="3"/>
      <c r="X26" s="3"/>
      <c r="Y26" s="3">
        <v>5.78</v>
      </c>
      <c r="Z26" s="3"/>
      <c r="AA26" s="3">
        <v>22.5</v>
      </c>
      <c r="AB26" s="3"/>
      <c r="AC26" s="3"/>
      <c r="AD26" s="3">
        <v>49.28</v>
      </c>
      <c r="AE26" s="3"/>
    </row>
    <row r="27" spans="1:31">
      <c r="A27" s="8"/>
      <c r="B27" s="25">
        <v>41463</v>
      </c>
      <c r="C27" s="25">
        <v>41456</v>
      </c>
      <c r="D27" s="8" t="s">
        <v>32</v>
      </c>
      <c r="E27" s="76">
        <v>69</v>
      </c>
      <c r="F27" s="24"/>
      <c r="G27" s="3"/>
      <c r="H27" s="113">
        <v>213</v>
      </c>
      <c r="I27" s="38"/>
      <c r="J27" s="1"/>
      <c r="K27" s="3"/>
      <c r="L27" s="3"/>
      <c r="M27" s="3"/>
      <c r="N27" s="3"/>
      <c r="O27" s="3">
        <v>213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>
      <c r="A28" s="8"/>
      <c r="B28" s="66" t="s">
        <v>83</v>
      </c>
      <c r="C28" s="25">
        <v>41486</v>
      </c>
      <c r="D28" s="8" t="s">
        <v>82</v>
      </c>
      <c r="E28" s="1" t="s">
        <v>83</v>
      </c>
      <c r="F28" s="24"/>
      <c r="G28" s="3"/>
      <c r="H28" s="113">
        <v>387.16</v>
      </c>
      <c r="I28" s="38"/>
      <c r="J28" s="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>
        <v>7.5</v>
      </c>
      <c r="X28" s="3">
        <v>10</v>
      </c>
      <c r="Y28" s="3"/>
      <c r="Z28" s="3"/>
      <c r="AA28" s="3"/>
      <c r="AB28" s="3"/>
      <c r="AC28" s="3"/>
      <c r="AD28" s="3">
        <v>369.66</v>
      </c>
      <c r="AE28" s="3"/>
    </row>
    <row r="29" spans="1:31">
      <c r="A29" s="8"/>
      <c r="B29" s="66" t="s">
        <v>83</v>
      </c>
      <c r="C29" s="25">
        <v>41516</v>
      </c>
      <c r="D29" s="8" t="s">
        <v>82</v>
      </c>
      <c r="E29" s="1" t="s">
        <v>83</v>
      </c>
      <c r="F29" s="24"/>
      <c r="G29" s="3"/>
      <c r="H29" s="113">
        <v>387.16</v>
      </c>
      <c r="I29" s="38"/>
      <c r="J29" s="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>
        <v>7.5</v>
      </c>
      <c r="X29" s="3">
        <v>10</v>
      </c>
      <c r="Y29" s="3"/>
      <c r="Z29" s="3"/>
      <c r="AA29" s="3"/>
      <c r="AB29" s="3"/>
      <c r="AC29" s="3"/>
      <c r="AD29" s="3">
        <v>369.66</v>
      </c>
      <c r="AE29" s="3"/>
    </row>
    <row r="30" spans="1:31">
      <c r="A30" s="8"/>
      <c r="B30" s="25">
        <v>41527</v>
      </c>
      <c r="C30" s="25">
        <v>41519</v>
      </c>
      <c r="D30" s="8" t="s">
        <v>84</v>
      </c>
      <c r="E30" s="17">
        <v>70</v>
      </c>
      <c r="F30" s="9"/>
      <c r="G30" s="3"/>
      <c r="H30" s="113">
        <v>921.33</v>
      </c>
      <c r="I30" s="38">
        <v>709814028</v>
      </c>
      <c r="J30" s="1"/>
      <c r="K30" s="3">
        <f>SUM(48.59+50.2+48.59+3.79+2.38)</f>
        <v>153.54999999999998</v>
      </c>
      <c r="L30" s="3"/>
      <c r="M30" s="3"/>
      <c r="N30" s="3"/>
      <c r="O30" s="3"/>
      <c r="P30" s="3">
        <v>921.33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>
      <c r="A31" s="8"/>
      <c r="B31" s="25">
        <v>41526</v>
      </c>
      <c r="C31" s="25">
        <v>41519</v>
      </c>
      <c r="D31" s="8" t="s">
        <v>131</v>
      </c>
      <c r="E31" s="1">
        <v>71</v>
      </c>
      <c r="F31" s="9"/>
      <c r="G31" s="3"/>
      <c r="H31" s="118">
        <v>776.06</v>
      </c>
      <c r="I31" s="38">
        <v>145016247</v>
      </c>
      <c r="J31" s="1"/>
      <c r="K31" s="3">
        <f>SUM(63.16+49.51)</f>
        <v>112.66999999999999</v>
      </c>
      <c r="L31" s="3"/>
      <c r="M31" s="3">
        <v>776.06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>
      <c r="A32" s="16"/>
      <c r="B32" s="83">
        <v>41528</v>
      </c>
      <c r="C32" s="25">
        <v>41519</v>
      </c>
      <c r="D32" s="75" t="s">
        <v>106</v>
      </c>
      <c r="E32" s="17">
        <v>72</v>
      </c>
      <c r="F32" s="18"/>
      <c r="G32" s="19"/>
      <c r="H32" s="113">
        <v>390</v>
      </c>
      <c r="I32" s="38"/>
      <c r="J32" s="17"/>
      <c r="K32" s="19"/>
      <c r="L32" s="19"/>
      <c r="M32" s="19"/>
      <c r="N32" s="19"/>
      <c r="O32" s="19"/>
      <c r="P32" s="19"/>
      <c r="Q32" s="113">
        <v>390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>
      <c r="A33" s="8"/>
      <c r="B33" s="25">
        <v>41527</v>
      </c>
      <c r="C33" s="25">
        <v>41519</v>
      </c>
      <c r="D33" s="8" t="s">
        <v>107</v>
      </c>
      <c r="E33" s="17">
        <v>73</v>
      </c>
      <c r="F33" s="9"/>
      <c r="G33" s="3"/>
      <c r="H33" s="113">
        <v>301.19</v>
      </c>
      <c r="I33" s="38">
        <v>709814028</v>
      </c>
      <c r="K33" s="97">
        <v>50.2</v>
      </c>
      <c r="L33" s="3"/>
      <c r="M33" s="3"/>
      <c r="N33" s="3"/>
      <c r="O33" s="3"/>
      <c r="P33" s="3">
        <v>301.19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>
      <c r="A34" s="8"/>
      <c r="B34" s="25">
        <v>41540</v>
      </c>
      <c r="C34" s="25">
        <v>41519</v>
      </c>
      <c r="D34" s="8" t="s">
        <v>108</v>
      </c>
      <c r="E34" s="17">
        <v>74</v>
      </c>
      <c r="F34" s="9"/>
      <c r="G34" s="3"/>
      <c r="H34" s="113">
        <v>120</v>
      </c>
      <c r="I34" s="38">
        <v>839835673</v>
      </c>
      <c r="J34" s="1"/>
      <c r="K34" s="3">
        <v>20</v>
      </c>
      <c r="L34" s="3"/>
      <c r="M34" s="3"/>
      <c r="N34" s="3"/>
      <c r="O34" s="3">
        <v>120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>
      <c r="A35" s="8"/>
      <c r="B35" s="25">
        <v>41528</v>
      </c>
      <c r="C35" s="25">
        <v>41519</v>
      </c>
      <c r="D35" s="8" t="s">
        <v>82</v>
      </c>
      <c r="E35" s="17">
        <v>75</v>
      </c>
      <c r="F35" s="9"/>
      <c r="G35" s="3"/>
      <c r="H35" s="113">
        <v>14.7</v>
      </c>
      <c r="I35" s="38"/>
      <c r="J35" s="1"/>
      <c r="K35" s="3"/>
      <c r="L35" s="3"/>
      <c r="M35" s="3"/>
      <c r="N35" s="3"/>
      <c r="O35" s="3"/>
      <c r="Q35" s="3"/>
      <c r="R35" s="3"/>
      <c r="S35" s="3"/>
      <c r="T35" s="3">
        <v>12</v>
      </c>
      <c r="U35" s="3"/>
      <c r="V35" s="3"/>
      <c r="W35" s="3"/>
      <c r="X35" s="3"/>
      <c r="Y35" s="3"/>
      <c r="Z35" s="3"/>
      <c r="AA35" s="3">
        <v>2.7</v>
      </c>
      <c r="AB35" s="3"/>
      <c r="AC35" s="3"/>
      <c r="AD35" s="3"/>
      <c r="AE35" s="3"/>
    </row>
    <row r="36" spans="1:31">
      <c r="A36" s="8"/>
      <c r="B36" s="25">
        <v>41542</v>
      </c>
      <c r="C36" s="25">
        <v>41519</v>
      </c>
      <c r="D36" s="8" t="s">
        <v>109</v>
      </c>
      <c r="E36" s="17">
        <v>76</v>
      </c>
      <c r="F36" s="24"/>
      <c r="G36" s="3"/>
      <c r="H36" s="27">
        <v>100</v>
      </c>
      <c r="I36" s="38"/>
      <c r="J36" s="1"/>
      <c r="K36" s="3"/>
      <c r="L36" s="3"/>
      <c r="M36" s="3"/>
      <c r="N36" s="3"/>
      <c r="O36" s="3"/>
      <c r="P36" s="3"/>
      <c r="Q36" s="3"/>
      <c r="R36" s="3">
        <v>100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>
      <c r="A37" s="8"/>
      <c r="B37" s="25">
        <v>41536</v>
      </c>
      <c r="C37" s="25">
        <v>41519</v>
      </c>
      <c r="D37" s="8" t="s">
        <v>110</v>
      </c>
      <c r="E37" s="17">
        <v>77</v>
      </c>
      <c r="F37" s="24"/>
      <c r="G37" s="3"/>
      <c r="H37" s="27">
        <v>100</v>
      </c>
      <c r="I37" s="38"/>
      <c r="J37" s="1"/>
      <c r="K37" s="3"/>
      <c r="L37" s="3"/>
      <c r="M37" s="3"/>
      <c r="N37" s="3"/>
      <c r="O37" s="3"/>
      <c r="P37" s="3"/>
      <c r="Q37" s="3"/>
      <c r="R37" s="3">
        <v>100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>
      <c r="A38" s="8"/>
      <c r="B38" s="25">
        <v>41585</v>
      </c>
      <c r="C38" s="95">
        <v>41519</v>
      </c>
      <c r="D38" s="75" t="s">
        <v>111</v>
      </c>
      <c r="E38" s="1">
        <v>78</v>
      </c>
      <c r="F38" s="24"/>
      <c r="G38" s="3"/>
      <c r="H38" s="27">
        <v>75</v>
      </c>
      <c r="I38" s="38"/>
      <c r="J38" s="11"/>
      <c r="K38" s="13"/>
      <c r="L38" s="13"/>
      <c r="M38" s="13"/>
      <c r="N38" s="3"/>
      <c r="O38" s="3"/>
      <c r="P38" s="3"/>
      <c r="Q38" s="3"/>
      <c r="R38" s="3">
        <v>75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>
      <c r="A39" s="8"/>
      <c r="B39" s="25">
        <v>41534</v>
      </c>
      <c r="C39" s="25">
        <v>41519</v>
      </c>
      <c r="D39" s="8" t="s">
        <v>112</v>
      </c>
      <c r="E39" s="17">
        <v>79</v>
      </c>
      <c r="F39" s="24"/>
      <c r="G39" s="3"/>
      <c r="H39" s="27">
        <v>100</v>
      </c>
      <c r="I39" s="38"/>
      <c r="J39" s="1"/>
      <c r="K39" s="3"/>
      <c r="L39" s="3"/>
      <c r="M39" s="3"/>
      <c r="N39" s="3"/>
      <c r="O39" s="3"/>
      <c r="P39" s="3"/>
      <c r="Q39" s="3"/>
      <c r="R39" s="3">
        <v>100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>
      <c r="A40" s="8"/>
      <c r="B40" s="25">
        <v>41528</v>
      </c>
      <c r="C40" s="25">
        <v>41519</v>
      </c>
      <c r="D40" s="8" t="s">
        <v>113</v>
      </c>
      <c r="E40" s="17">
        <v>80</v>
      </c>
      <c r="F40" s="24"/>
      <c r="G40" s="3"/>
      <c r="H40" s="27">
        <v>100</v>
      </c>
      <c r="I40" s="38"/>
      <c r="J40" s="1"/>
      <c r="K40" s="3"/>
      <c r="L40" s="3"/>
      <c r="M40" s="3"/>
      <c r="N40" s="3"/>
      <c r="O40" s="3"/>
      <c r="P40" s="3"/>
      <c r="Q40" s="3"/>
      <c r="R40" s="3">
        <v>100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>
      <c r="A41" s="8"/>
      <c r="B41" s="25">
        <v>41590</v>
      </c>
      <c r="C41" s="95">
        <v>41519</v>
      </c>
      <c r="D41" s="88" t="s">
        <v>114</v>
      </c>
      <c r="E41" s="1">
        <v>81</v>
      </c>
      <c r="F41" s="24"/>
      <c r="G41" s="3"/>
      <c r="H41" s="27">
        <v>100</v>
      </c>
      <c r="I41" s="38"/>
      <c r="J41" s="1"/>
      <c r="K41" s="3"/>
      <c r="L41" s="3"/>
      <c r="M41" s="3"/>
      <c r="N41" s="3"/>
      <c r="O41" s="3"/>
      <c r="P41" s="3"/>
      <c r="Q41" s="3"/>
      <c r="R41" s="3">
        <v>100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>
      <c r="A42" s="8"/>
      <c r="B42" s="25">
        <v>41558</v>
      </c>
      <c r="C42" s="95">
        <v>41519</v>
      </c>
      <c r="D42" s="88" t="s">
        <v>115</v>
      </c>
      <c r="E42" s="1">
        <v>82</v>
      </c>
      <c r="F42" s="24"/>
      <c r="G42" s="3"/>
      <c r="H42" s="27">
        <v>75</v>
      </c>
      <c r="I42" s="38"/>
      <c r="J42" s="1"/>
      <c r="K42" s="3"/>
      <c r="L42" s="3"/>
      <c r="M42" s="3"/>
      <c r="N42" s="3"/>
      <c r="O42" s="3"/>
      <c r="P42" s="3"/>
      <c r="Q42" s="3"/>
      <c r="R42" s="3">
        <v>75</v>
      </c>
      <c r="S42" s="28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>
      <c r="A43" s="8"/>
      <c r="B43" s="25">
        <v>41571</v>
      </c>
      <c r="C43" s="95">
        <v>41519</v>
      </c>
      <c r="D43" s="29" t="s">
        <v>127</v>
      </c>
      <c r="E43" s="1">
        <v>83</v>
      </c>
      <c r="F43" s="24"/>
      <c r="G43" s="3"/>
      <c r="H43" s="72">
        <v>100</v>
      </c>
      <c r="I43" s="38"/>
      <c r="J43" s="1"/>
      <c r="K43" s="3"/>
      <c r="L43" s="3"/>
      <c r="M43" s="3"/>
      <c r="N43" s="3"/>
      <c r="O43" s="3"/>
      <c r="P43" s="3"/>
      <c r="Q43" s="3"/>
      <c r="R43" s="73">
        <v>100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>
      <c r="A44" s="8"/>
      <c r="B44" s="25">
        <v>41530</v>
      </c>
      <c r="C44" s="25">
        <v>41519</v>
      </c>
      <c r="D44" s="8" t="s">
        <v>116</v>
      </c>
      <c r="E44" s="76">
        <v>84</v>
      </c>
      <c r="F44" s="24"/>
      <c r="G44" s="3"/>
      <c r="H44" s="27">
        <v>100</v>
      </c>
      <c r="I44" s="38"/>
      <c r="J44" s="1"/>
      <c r="K44" s="3"/>
      <c r="L44" s="3"/>
      <c r="M44" s="3"/>
      <c r="N44" s="3"/>
      <c r="O44" s="3"/>
      <c r="P44" s="3"/>
      <c r="Q44" s="3"/>
      <c r="R44" s="3">
        <v>100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>
      <c r="A45" s="8"/>
      <c r="B45" s="25">
        <v>41527</v>
      </c>
      <c r="C45" s="25">
        <v>41519</v>
      </c>
      <c r="D45" s="8" t="s">
        <v>117</v>
      </c>
      <c r="E45" s="76">
        <v>85</v>
      </c>
      <c r="F45" s="24"/>
      <c r="G45" s="3"/>
      <c r="H45" s="27">
        <v>100</v>
      </c>
      <c r="I45" s="38"/>
      <c r="J45" s="1"/>
      <c r="K45" s="3"/>
      <c r="L45" s="3"/>
      <c r="M45" s="3"/>
      <c r="N45" s="3"/>
      <c r="O45" s="3"/>
      <c r="P45" s="28"/>
      <c r="Q45" s="3"/>
      <c r="R45" s="3">
        <v>100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>
      <c r="A46" s="8"/>
      <c r="B46" s="25">
        <v>41542</v>
      </c>
      <c r="C46" s="25">
        <v>41519</v>
      </c>
      <c r="D46" s="29" t="s">
        <v>118</v>
      </c>
      <c r="E46" s="76">
        <v>86</v>
      </c>
      <c r="F46" s="24"/>
      <c r="G46" s="3"/>
      <c r="H46" s="27">
        <v>100</v>
      </c>
      <c r="I46" s="38"/>
      <c r="J46" s="1"/>
      <c r="K46" s="3"/>
      <c r="L46" s="3"/>
      <c r="M46" s="3"/>
      <c r="N46" s="3"/>
      <c r="O46" s="3"/>
      <c r="P46" s="3"/>
      <c r="Q46" s="3"/>
      <c r="R46" s="3">
        <v>100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>
      <c r="A47" s="8"/>
      <c r="B47" s="25">
        <v>41562</v>
      </c>
      <c r="C47" s="95">
        <v>41519</v>
      </c>
      <c r="D47" s="75" t="s">
        <v>119</v>
      </c>
      <c r="E47" s="1">
        <v>87</v>
      </c>
      <c r="F47" s="24"/>
      <c r="G47" s="3"/>
      <c r="H47" s="113">
        <v>100</v>
      </c>
      <c r="I47" s="38"/>
      <c r="J47" s="1"/>
      <c r="K47" s="3"/>
      <c r="L47" s="3"/>
      <c r="M47" s="3"/>
      <c r="N47" s="3"/>
      <c r="O47" s="3"/>
      <c r="P47" s="3"/>
      <c r="Q47" s="3"/>
      <c r="R47" s="3">
        <v>100</v>
      </c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>
      <c r="A48" s="8"/>
      <c r="B48" s="25">
        <v>41530</v>
      </c>
      <c r="C48" s="25">
        <v>41519</v>
      </c>
      <c r="D48" s="8" t="s">
        <v>120</v>
      </c>
      <c r="E48" s="76">
        <v>88</v>
      </c>
      <c r="F48" s="24"/>
      <c r="G48" s="3"/>
      <c r="H48" s="113">
        <v>75</v>
      </c>
      <c r="I48" s="38"/>
      <c r="J48" s="1"/>
      <c r="K48" s="3"/>
      <c r="L48" s="3"/>
      <c r="M48" s="3"/>
      <c r="N48" s="3"/>
      <c r="O48" s="3"/>
      <c r="P48" s="3"/>
      <c r="Q48" s="3"/>
      <c r="R48" s="3">
        <v>75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>
      <c r="A49" s="8"/>
      <c r="B49" s="25">
        <v>41541</v>
      </c>
      <c r="C49" s="25">
        <v>41519</v>
      </c>
      <c r="D49" s="8" t="s">
        <v>121</v>
      </c>
      <c r="E49" s="76">
        <v>89</v>
      </c>
      <c r="F49" s="24"/>
      <c r="G49" s="3"/>
      <c r="H49" s="113">
        <v>75</v>
      </c>
      <c r="I49" s="38"/>
      <c r="J49" s="1"/>
      <c r="K49" s="3"/>
      <c r="L49" s="3"/>
      <c r="M49" s="3"/>
      <c r="N49" s="3"/>
      <c r="O49" s="3"/>
      <c r="P49" s="3"/>
      <c r="Q49" s="3"/>
      <c r="R49" s="3">
        <v>75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>
      <c r="A50" s="8"/>
      <c r="B50" s="66" t="s">
        <v>134</v>
      </c>
      <c r="C50" s="25">
        <v>41519</v>
      </c>
      <c r="D50" s="16" t="s">
        <v>104</v>
      </c>
      <c r="E50" s="1">
        <v>90</v>
      </c>
      <c r="F50" s="24"/>
      <c r="G50" s="3"/>
      <c r="H50" s="99" t="s">
        <v>122</v>
      </c>
      <c r="I50" s="38"/>
      <c r="J50" s="1"/>
      <c r="K50" s="3"/>
      <c r="L50" s="3"/>
      <c r="M50" s="3"/>
      <c r="N50" s="3"/>
      <c r="O50" s="3"/>
      <c r="P50" s="3"/>
      <c r="Q50" s="3"/>
      <c r="R50" s="3">
        <v>0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>
      <c r="A51" s="8"/>
      <c r="B51" s="25">
        <v>41555</v>
      </c>
      <c r="C51" s="95">
        <v>41519</v>
      </c>
      <c r="D51" s="88" t="s">
        <v>123</v>
      </c>
      <c r="E51" s="1">
        <v>91</v>
      </c>
      <c r="F51" s="24"/>
      <c r="G51" s="3"/>
      <c r="H51" s="113">
        <v>200</v>
      </c>
      <c r="I51" s="38"/>
      <c r="J51" s="1"/>
      <c r="K51" s="3"/>
      <c r="L51" s="3"/>
      <c r="M51" s="3"/>
      <c r="N51" s="3"/>
      <c r="O51" s="3">
        <v>200</v>
      </c>
      <c r="P51" s="3" t="s">
        <v>124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>
      <c r="A52" s="8"/>
      <c r="B52" s="66" t="s">
        <v>134</v>
      </c>
      <c r="C52" s="25">
        <v>41519</v>
      </c>
      <c r="D52" s="16" t="s">
        <v>104</v>
      </c>
      <c r="E52" s="1">
        <v>92</v>
      </c>
      <c r="F52" s="24"/>
      <c r="G52" s="3"/>
      <c r="H52" s="92" t="s">
        <v>122</v>
      </c>
      <c r="I52" s="38"/>
      <c r="J52" s="1"/>
      <c r="K52" s="3"/>
      <c r="L52" s="3"/>
      <c r="M52" s="3"/>
      <c r="N52" s="3"/>
      <c r="O52" s="30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>
      <c r="A53" s="8"/>
      <c r="B53" s="25">
        <v>41533</v>
      </c>
      <c r="C53" s="25">
        <v>41519</v>
      </c>
      <c r="D53" s="8" t="s">
        <v>125</v>
      </c>
      <c r="E53" s="76">
        <v>93</v>
      </c>
      <c r="F53" s="24"/>
      <c r="G53" s="3"/>
      <c r="H53" s="113">
        <v>162</v>
      </c>
      <c r="I53" s="38">
        <v>661536533</v>
      </c>
      <c r="J53" s="1"/>
      <c r="K53" s="3">
        <v>27</v>
      </c>
      <c r="L53" s="3"/>
      <c r="M53" s="3"/>
      <c r="N53" s="3"/>
      <c r="O53" s="3">
        <v>162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>
      <c r="A54" s="8"/>
      <c r="B54" s="25">
        <v>41543</v>
      </c>
      <c r="C54" s="25">
        <v>41519</v>
      </c>
      <c r="D54" s="8" t="s">
        <v>126</v>
      </c>
      <c r="E54" s="31">
        <v>94</v>
      </c>
      <c r="F54" s="24"/>
      <c r="G54" s="3"/>
      <c r="H54" s="113">
        <v>100</v>
      </c>
      <c r="I54" s="38"/>
      <c r="J54" s="1"/>
      <c r="K54" s="3"/>
      <c r="L54" s="3"/>
      <c r="M54" s="3"/>
      <c r="N54" s="3"/>
      <c r="O54" s="3"/>
      <c r="P54" s="3"/>
      <c r="Q54" s="3"/>
      <c r="R54" s="3">
        <v>100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>
      <c r="A55" s="8"/>
      <c r="B55" s="25">
        <v>41536</v>
      </c>
      <c r="C55" s="25">
        <v>41519</v>
      </c>
      <c r="D55" s="8" t="s">
        <v>128</v>
      </c>
      <c r="E55" s="31">
        <v>95</v>
      </c>
      <c r="F55" s="24"/>
      <c r="G55" s="3"/>
      <c r="H55" s="113">
        <v>20</v>
      </c>
      <c r="I55" s="38"/>
      <c r="J55" s="1"/>
      <c r="K55" s="3"/>
      <c r="L55" s="3"/>
      <c r="M55" s="3"/>
      <c r="N55" s="3"/>
      <c r="O55" s="3">
        <v>20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>
      <c r="A56" s="8"/>
      <c r="B56" s="66" t="s">
        <v>83</v>
      </c>
      <c r="C56" s="25">
        <v>41547</v>
      </c>
      <c r="D56" s="8" t="s">
        <v>82</v>
      </c>
      <c r="E56" s="31" t="s">
        <v>83</v>
      </c>
      <c r="F56" s="24"/>
      <c r="G56" s="3"/>
      <c r="H56" s="113">
        <v>387.16</v>
      </c>
      <c r="I56" s="38"/>
      <c r="J56" s="1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>
        <v>7.5</v>
      </c>
      <c r="X56" s="3">
        <v>10</v>
      </c>
      <c r="Y56" s="3"/>
      <c r="Z56" s="3"/>
      <c r="AA56" s="3"/>
      <c r="AB56" s="3"/>
      <c r="AC56" s="3"/>
      <c r="AD56" s="3">
        <v>369.66</v>
      </c>
      <c r="AE56" s="3"/>
    </row>
    <row r="57" spans="1:31">
      <c r="A57" s="8"/>
      <c r="B57" s="25">
        <v>41547</v>
      </c>
      <c r="C57" s="25">
        <v>41547</v>
      </c>
      <c r="D57" s="88" t="s">
        <v>130</v>
      </c>
      <c r="E57" s="8"/>
      <c r="F57" s="8"/>
      <c r="G57" s="3">
        <v>8900</v>
      </c>
      <c r="H57" s="74"/>
      <c r="I57" s="82"/>
      <c r="J57" s="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>
      <c r="A58" s="8"/>
      <c r="B58" s="25">
        <v>41547</v>
      </c>
      <c r="C58" s="25">
        <v>41547</v>
      </c>
      <c r="D58" s="88" t="s">
        <v>135</v>
      </c>
      <c r="E58" s="8"/>
      <c r="F58" s="1">
        <v>12.65</v>
      </c>
      <c r="G58" s="1"/>
      <c r="H58" s="74"/>
      <c r="I58" s="82"/>
      <c r="J58" s="1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>
      <c r="A59" s="8"/>
      <c r="B59" s="25">
        <v>41564</v>
      </c>
      <c r="C59" s="25">
        <v>41554</v>
      </c>
      <c r="D59" s="8" t="s">
        <v>126</v>
      </c>
      <c r="E59" s="31">
        <v>96</v>
      </c>
      <c r="F59" s="9"/>
      <c r="G59" s="3"/>
      <c r="H59" s="113">
        <v>24</v>
      </c>
      <c r="I59" s="38"/>
      <c r="J59" s="1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>
        <v>24</v>
      </c>
      <c r="AD59" s="3"/>
      <c r="AE59" s="3"/>
    </row>
    <row r="60" spans="1:31" s="107" customFormat="1">
      <c r="A60" s="88"/>
      <c r="B60" s="110">
        <v>41561</v>
      </c>
      <c r="C60" s="95">
        <v>41554</v>
      </c>
      <c r="D60" s="88" t="s">
        <v>131</v>
      </c>
      <c r="E60" s="106">
        <v>97</v>
      </c>
      <c r="F60" s="88"/>
      <c r="G60" s="88"/>
      <c r="H60" s="117">
        <v>638.53</v>
      </c>
      <c r="I60" s="105">
        <v>145016247</v>
      </c>
      <c r="J60" s="111"/>
      <c r="K60" s="4">
        <f>SUM(91.51+31.58)</f>
        <v>123.09</v>
      </c>
      <c r="L60" s="4"/>
      <c r="M60" s="4">
        <v>638.53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s="107" customFormat="1">
      <c r="A61" s="88"/>
      <c r="B61" s="95">
        <v>41562</v>
      </c>
      <c r="C61" s="95">
        <v>41554</v>
      </c>
      <c r="D61" s="88" t="s">
        <v>84</v>
      </c>
      <c r="E61" s="100">
        <v>98</v>
      </c>
      <c r="F61" s="109"/>
      <c r="G61" s="4"/>
      <c r="H61" s="114">
        <v>301.92</v>
      </c>
      <c r="I61" s="105">
        <v>709814028</v>
      </c>
      <c r="J61" s="106"/>
      <c r="K61" s="4">
        <v>50.32</v>
      </c>
      <c r="L61" s="4"/>
      <c r="M61" s="4"/>
      <c r="N61" s="4"/>
      <c r="O61" s="4"/>
      <c r="P61" s="4">
        <v>301.92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>
      <c r="A62" s="8"/>
      <c r="B62" s="25">
        <v>41562</v>
      </c>
      <c r="C62" s="25">
        <v>41554</v>
      </c>
      <c r="D62" s="8" t="s">
        <v>82</v>
      </c>
      <c r="E62" s="31">
        <v>99</v>
      </c>
      <c r="F62" s="24"/>
      <c r="G62" s="3"/>
      <c r="H62" s="113">
        <v>77.790000000000006</v>
      </c>
      <c r="I62" s="38"/>
      <c r="J62" s="1"/>
      <c r="K62" s="3"/>
      <c r="L62" s="3"/>
      <c r="M62" s="3"/>
      <c r="N62" s="3"/>
      <c r="O62" s="3"/>
      <c r="P62" s="3"/>
      <c r="Q62" s="3"/>
      <c r="R62" s="3"/>
      <c r="S62" s="3"/>
      <c r="T62" s="4"/>
      <c r="U62" s="3"/>
      <c r="V62" s="3"/>
      <c r="W62" s="3"/>
      <c r="X62" s="3"/>
      <c r="Y62" s="3"/>
      <c r="Z62" s="3"/>
      <c r="AA62" s="3">
        <v>17.100000000000001</v>
      </c>
      <c r="AB62" s="3"/>
      <c r="AC62" s="3"/>
      <c r="AD62" s="3">
        <f>SUM(3.84+56.85)</f>
        <v>60.69</v>
      </c>
      <c r="AE62" s="3"/>
    </row>
    <row r="63" spans="1:31">
      <c r="A63" s="8"/>
      <c r="B63" s="25">
        <v>41562</v>
      </c>
      <c r="C63" s="25">
        <v>41554</v>
      </c>
      <c r="D63" s="8" t="s">
        <v>132</v>
      </c>
      <c r="E63" s="31">
        <v>100</v>
      </c>
      <c r="F63" s="24"/>
      <c r="G63" s="3"/>
      <c r="H63" s="113">
        <v>100</v>
      </c>
      <c r="I63" s="38"/>
      <c r="J63" s="1"/>
      <c r="K63" s="3"/>
      <c r="L63" s="3"/>
      <c r="M63" s="3"/>
      <c r="N63" s="3"/>
      <c r="O63" s="3"/>
      <c r="P63" s="3"/>
      <c r="Q63" s="3"/>
      <c r="R63" s="3">
        <v>100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s="107" customFormat="1">
      <c r="A64" s="88"/>
      <c r="B64" s="108" t="s">
        <v>83</v>
      </c>
      <c r="C64" s="95">
        <v>41578</v>
      </c>
      <c r="D64" s="88" t="s">
        <v>82</v>
      </c>
      <c r="E64" s="100" t="s">
        <v>83</v>
      </c>
      <c r="F64" s="109"/>
      <c r="G64" s="4"/>
      <c r="H64" s="114">
        <v>461.86</v>
      </c>
      <c r="I64" s="105"/>
      <c r="J64" s="10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>
        <v>6.66</v>
      </c>
      <c r="X64" s="4">
        <v>7</v>
      </c>
      <c r="Y64" s="4"/>
      <c r="Z64" s="4"/>
      <c r="AA64" s="4"/>
      <c r="AB64" s="4"/>
      <c r="AC64" s="4"/>
      <c r="AD64" s="4">
        <v>448.2</v>
      </c>
      <c r="AE64" s="4"/>
    </row>
    <row r="65" spans="1:31" s="107" customFormat="1">
      <c r="A65" s="88"/>
      <c r="B65" s="108" t="s">
        <v>83</v>
      </c>
      <c r="C65" s="95">
        <v>41578</v>
      </c>
      <c r="D65" s="88" t="s">
        <v>133</v>
      </c>
      <c r="E65" s="100" t="s">
        <v>83</v>
      </c>
      <c r="F65" s="109"/>
      <c r="G65" s="4"/>
      <c r="H65" s="114">
        <v>279.73</v>
      </c>
      <c r="I65" s="105"/>
      <c r="J65" s="10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>
        <v>4.93</v>
      </c>
      <c r="X65" s="4">
        <v>7</v>
      </c>
      <c r="Y65" s="4"/>
      <c r="Z65" s="4"/>
      <c r="AA65" s="4"/>
      <c r="AB65" s="4"/>
      <c r="AC65" s="4"/>
      <c r="AD65" s="4">
        <v>267.8</v>
      </c>
      <c r="AE65" s="4"/>
    </row>
    <row r="66" spans="1:31" s="107" customFormat="1">
      <c r="A66" s="88"/>
      <c r="B66" s="95">
        <v>41591</v>
      </c>
      <c r="C66" s="95">
        <v>41582</v>
      </c>
      <c r="D66" s="88" t="s">
        <v>107</v>
      </c>
      <c r="E66" s="100">
        <v>101</v>
      </c>
      <c r="F66" s="109"/>
      <c r="G66" s="4"/>
      <c r="H66" s="114">
        <v>37.44</v>
      </c>
      <c r="I66" s="105"/>
      <c r="J66" s="106"/>
      <c r="K66" s="4">
        <v>6.24</v>
      </c>
      <c r="L66" s="4"/>
      <c r="M66" s="4"/>
      <c r="N66" s="4"/>
      <c r="O66" s="4"/>
      <c r="P66" s="4">
        <v>37.44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>
      <c r="A67" s="8"/>
      <c r="B67" s="102" t="s">
        <v>134</v>
      </c>
      <c r="C67" s="25">
        <v>41582</v>
      </c>
      <c r="D67" s="16" t="s">
        <v>104</v>
      </c>
      <c r="E67" s="31">
        <v>102</v>
      </c>
      <c r="F67" s="24"/>
      <c r="G67" s="3"/>
      <c r="H67" s="92" t="s">
        <v>122</v>
      </c>
      <c r="I67" s="38"/>
      <c r="J67" s="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>
      <c r="A68" s="8"/>
      <c r="B68" s="25">
        <v>41597</v>
      </c>
      <c r="C68" s="25">
        <v>41582</v>
      </c>
      <c r="D68" s="8" t="s">
        <v>136</v>
      </c>
      <c r="E68" s="31">
        <v>103</v>
      </c>
      <c r="F68" s="24"/>
      <c r="G68" s="3"/>
      <c r="H68" s="113">
        <v>50</v>
      </c>
      <c r="I68" s="38"/>
      <c r="J68" s="1"/>
      <c r="K68" s="3"/>
      <c r="L68" s="3"/>
      <c r="M68" s="3"/>
      <c r="N68" s="3">
        <v>50</v>
      </c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>
      <c r="A69" s="8"/>
      <c r="B69" s="25">
        <v>41586</v>
      </c>
      <c r="C69" s="25">
        <v>41582</v>
      </c>
      <c r="D69" s="8" t="s">
        <v>137</v>
      </c>
      <c r="E69" s="31">
        <v>104</v>
      </c>
      <c r="F69" s="24"/>
      <c r="G69" s="3"/>
      <c r="H69" s="113">
        <v>6</v>
      </c>
      <c r="I69" s="38"/>
      <c r="J69" s="1"/>
      <c r="K69" s="3"/>
      <c r="L69" s="3"/>
      <c r="M69" s="3"/>
      <c r="N69" s="3">
        <v>6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107" customFormat="1">
      <c r="A70" s="88"/>
      <c r="B70" s="95">
        <v>41591</v>
      </c>
      <c r="C70" s="95">
        <v>41582</v>
      </c>
      <c r="D70" s="88" t="s">
        <v>107</v>
      </c>
      <c r="E70" s="100">
        <v>105</v>
      </c>
      <c r="F70" s="109"/>
      <c r="G70" s="4"/>
      <c r="H70" s="114">
        <v>290.87</v>
      </c>
      <c r="I70" s="105">
        <v>709814028</v>
      </c>
      <c r="J70" s="106"/>
      <c r="K70" s="4">
        <v>48.48</v>
      </c>
      <c r="L70" s="4"/>
      <c r="M70" s="4"/>
      <c r="N70" s="4"/>
      <c r="O70" s="4"/>
      <c r="P70" s="4">
        <v>290.87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s="107" customFormat="1">
      <c r="A71" s="88"/>
      <c r="B71" s="95">
        <v>41586</v>
      </c>
      <c r="C71" s="95">
        <v>41582</v>
      </c>
      <c r="D71" s="88" t="s">
        <v>131</v>
      </c>
      <c r="E71" s="100">
        <v>106</v>
      </c>
      <c r="F71" s="109"/>
      <c r="G71" s="4"/>
      <c r="H71" s="114">
        <v>212.92</v>
      </c>
      <c r="I71" s="105">
        <v>145016247</v>
      </c>
      <c r="J71" s="106"/>
      <c r="K71" s="4">
        <v>35.49</v>
      </c>
      <c r="L71" s="4"/>
      <c r="M71" s="4">
        <v>212.92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>
      <c r="A72" s="8"/>
      <c r="B72" s="25">
        <v>41603</v>
      </c>
      <c r="C72" s="25">
        <v>41596</v>
      </c>
      <c r="D72" s="8" t="s">
        <v>32</v>
      </c>
      <c r="E72" s="31">
        <v>107</v>
      </c>
      <c r="F72" s="24"/>
      <c r="G72" s="3"/>
      <c r="H72" s="113">
        <v>213</v>
      </c>
      <c r="I72" s="38"/>
      <c r="J72" s="1"/>
      <c r="K72" s="3"/>
      <c r="L72" s="3"/>
      <c r="M72" s="3"/>
      <c r="N72" s="3"/>
      <c r="O72" s="3">
        <v>213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107" customFormat="1">
      <c r="A73" s="88"/>
      <c r="B73" s="108" t="s">
        <v>83</v>
      </c>
      <c r="C73" s="95">
        <v>41606</v>
      </c>
      <c r="D73" s="88" t="s">
        <v>133</v>
      </c>
      <c r="E73" s="100" t="s">
        <v>83</v>
      </c>
      <c r="F73" s="109"/>
      <c r="G73" s="4"/>
      <c r="H73" s="114">
        <v>326.5</v>
      </c>
      <c r="I73" s="105"/>
      <c r="J73" s="106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>
        <v>7.5</v>
      </c>
      <c r="X73" s="4">
        <v>10</v>
      </c>
      <c r="Y73" s="4"/>
      <c r="Z73" s="4"/>
      <c r="AA73" s="4"/>
      <c r="AB73" s="4"/>
      <c r="AC73" s="4"/>
      <c r="AD73" s="4">
        <v>309</v>
      </c>
      <c r="AE73" s="4"/>
    </row>
    <row r="74" spans="1:31" s="107" customFormat="1">
      <c r="A74" s="88"/>
      <c r="B74" s="95">
        <v>41614</v>
      </c>
      <c r="C74" s="95">
        <v>41610</v>
      </c>
      <c r="D74" s="88" t="s">
        <v>131</v>
      </c>
      <c r="E74" s="100">
        <v>108</v>
      </c>
      <c r="F74" s="109"/>
      <c r="G74" s="4"/>
      <c r="H74" s="114">
        <v>207.86</v>
      </c>
      <c r="I74" s="105">
        <v>145016247</v>
      </c>
      <c r="J74" s="106"/>
      <c r="K74" s="4">
        <v>34.64</v>
      </c>
      <c r="L74" s="4"/>
      <c r="M74" s="4">
        <v>207.86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s="107" customFormat="1">
      <c r="A75" s="88"/>
      <c r="B75" s="95">
        <v>41619</v>
      </c>
      <c r="C75" s="95">
        <v>41610</v>
      </c>
      <c r="D75" s="88" t="s">
        <v>107</v>
      </c>
      <c r="E75" s="100">
        <v>109</v>
      </c>
      <c r="F75" s="109"/>
      <c r="G75" s="4"/>
      <c r="H75" s="114">
        <v>300.49</v>
      </c>
      <c r="I75" s="105">
        <v>709814028</v>
      </c>
      <c r="J75" s="106"/>
      <c r="K75" s="4">
        <v>50.08</v>
      </c>
      <c r="L75" s="4"/>
      <c r="M75" s="4"/>
      <c r="N75" s="4"/>
      <c r="O75" s="4"/>
      <c r="P75" s="4">
        <v>300.49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>
      <c r="A76" s="8"/>
      <c r="B76" s="102" t="s">
        <v>134</v>
      </c>
      <c r="C76" s="25">
        <v>41610</v>
      </c>
      <c r="D76" s="16" t="s">
        <v>104</v>
      </c>
      <c r="E76" s="31">
        <v>110</v>
      </c>
      <c r="F76" s="24"/>
      <c r="G76" s="3"/>
      <c r="H76" s="92" t="s">
        <v>122</v>
      </c>
      <c r="I76" s="38"/>
      <c r="J76" s="1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>
      <c r="A77" s="8"/>
      <c r="B77" s="102" t="s">
        <v>134</v>
      </c>
      <c r="C77" s="95">
        <v>41610</v>
      </c>
      <c r="D77" s="101" t="s">
        <v>104</v>
      </c>
      <c r="E77" s="100">
        <v>111</v>
      </c>
      <c r="F77" s="24"/>
      <c r="G77" s="3"/>
      <c r="H77" s="92" t="s">
        <v>122</v>
      </c>
      <c r="I77" s="38"/>
      <c r="J77" s="1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107" customFormat="1">
      <c r="A78" s="88"/>
      <c r="B78" s="108" t="s">
        <v>83</v>
      </c>
      <c r="C78" s="95">
        <v>41638</v>
      </c>
      <c r="D78" s="88" t="s">
        <v>133</v>
      </c>
      <c r="E78" s="100" t="s">
        <v>83</v>
      </c>
      <c r="F78" s="109"/>
      <c r="G78" s="4"/>
      <c r="H78" s="104">
        <v>326.5</v>
      </c>
      <c r="I78" s="105"/>
      <c r="J78" s="106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>
        <v>7.5</v>
      </c>
      <c r="X78" s="4">
        <v>10</v>
      </c>
      <c r="Y78" s="4"/>
      <c r="Z78" s="4"/>
      <c r="AA78" s="4"/>
      <c r="AB78" s="4"/>
      <c r="AC78" s="4"/>
      <c r="AD78" s="4">
        <v>309</v>
      </c>
      <c r="AE78" s="4"/>
    </row>
    <row r="79" spans="1:31">
      <c r="A79" s="8"/>
      <c r="B79" s="112">
        <v>41639</v>
      </c>
      <c r="C79" s="25">
        <v>41639</v>
      </c>
      <c r="D79" s="8" t="s">
        <v>135</v>
      </c>
      <c r="E79" s="31"/>
      <c r="F79" s="24">
        <v>13.72</v>
      </c>
      <c r="G79" s="3"/>
      <c r="H79" s="90"/>
      <c r="I79" s="38"/>
      <c r="J79" s="1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s="107" customFormat="1">
      <c r="A80" s="88"/>
      <c r="B80" s="95">
        <v>41653</v>
      </c>
      <c r="C80" s="95">
        <v>41645</v>
      </c>
      <c r="D80" s="88" t="s">
        <v>107</v>
      </c>
      <c r="E80" s="100">
        <v>112</v>
      </c>
      <c r="F80" s="109"/>
      <c r="G80" s="4"/>
      <c r="H80" s="104">
        <v>290.87</v>
      </c>
      <c r="I80" s="105">
        <v>709814028</v>
      </c>
      <c r="J80" s="106"/>
      <c r="K80" s="4">
        <v>48.48</v>
      </c>
      <c r="L80" s="4"/>
      <c r="M80" s="4"/>
      <c r="N80" s="4"/>
      <c r="O80" s="4"/>
      <c r="P80" s="4">
        <v>290.87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s="107" customFormat="1">
      <c r="A81" s="88"/>
      <c r="B81" s="95">
        <v>41653</v>
      </c>
      <c r="C81" s="95">
        <v>41645</v>
      </c>
      <c r="D81" s="88" t="s">
        <v>133</v>
      </c>
      <c r="E81" s="100">
        <v>113</v>
      </c>
      <c r="F81" s="103"/>
      <c r="G81" s="4"/>
      <c r="H81" s="104">
        <v>21.6</v>
      </c>
      <c r="I81" s="105"/>
      <c r="J81" s="106"/>
      <c r="K81" s="4"/>
      <c r="L81" s="4"/>
      <c r="M81" s="4"/>
      <c r="N81" s="4"/>
      <c r="O81" s="4"/>
      <c r="P81" s="4"/>
      <c r="Q81" s="4"/>
      <c r="R81" s="4"/>
      <c r="S81" s="4"/>
      <c r="T81" s="4"/>
      <c r="U81" s="4">
        <v>7.2</v>
      </c>
      <c r="V81" s="4"/>
      <c r="W81" s="4"/>
      <c r="X81" s="4"/>
      <c r="Y81" s="4"/>
      <c r="Z81" s="4"/>
      <c r="AA81" s="4">
        <v>14.4</v>
      </c>
      <c r="AB81" s="4"/>
      <c r="AC81" s="4"/>
      <c r="AD81" s="4"/>
      <c r="AE81" s="4"/>
    </row>
    <row r="82" spans="1:31" s="107" customFormat="1">
      <c r="A82" s="88"/>
      <c r="B82" s="108" t="s">
        <v>83</v>
      </c>
      <c r="C82" s="95">
        <v>41667</v>
      </c>
      <c r="D82" s="88" t="s">
        <v>133</v>
      </c>
      <c r="E82" s="100" t="s">
        <v>83</v>
      </c>
      <c r="F82" s="103"/>
      <c r="G82" s="4"/>
      <c r="H82" s="104">
        <v>326.5</v>
      </c>
      <c r="I82" s="105"/>
      <c r="J82" s="106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>
        <v>7.5</v>
      </c>
      <c r="X82" s="4">
        <v>10</v>
      </c>
      <c r="Y82" s="4"/>
      <c r="Z82" s="4"/>
      <c r="AA82" s="4"/>
      <c r="AB82" s="4"/>
      <c r="AC82" s="4"/>
      <c r="AD82" s="4">
        <v>309</v>
      </c>
      <c r="AE82" s="4"/>
    </row>
    <row r="83" spans="1:31">
      <c r="A83" s="8"/>
      <c r="B83" s="25"/>
      <c r="C83" s="25">
        <v>41667</v>
      </c>
      <c r="D83" s="8" t="s">
        <v>138</v>
      </c>
      <c r="E83" s="31">
        <v>114</v>
      </c>
      <c r="F83" s="33"/>
      <c r="G83" s="3"/>
      <c r="H83" s="113">
        <v>52</v>
      </c>
      <c r="I83" s="38"/>
      <c r="J83" s="1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>
        <v>52</v>
      </c>
      <c r="AD83" s="3"/>
      <c r="AE83" s="3"/>
    </row>
    <row r="84" spans="1:31" s="107" customFormat="1">
      <c r="A84" s="88"/>
      <c r="B84" s="95"/>
      <c r="C84" s="95">
        <v>41673</v>
      </c>
      <c r="D84" s="88" t="s">
        <v>107</v>
      </c>
      <c r="E84" s="100">
        <v>115</v>
      </c>
      <c r="F84" s="103"/>
      <c r="G84" s="4"/>
      <c r="H84" s="114">
        <v>300.49</v>
      </c>
      <c r="I84" s="105">
        <v>709814028</v>
      </c>
      <c r="J84" s="106"/>
      <c r="K84" s="4">
        <v>50.08</v>
      </c>
      <c r="L84" s="4"/>
      <c r="M84" s="4"/>
      <c r="N84" s="4"/>
      <c r="O84" s="4"/>
      <c r="P84" s="4">
        <v>300.49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>
      <c r="A85" s="8"/>
      <c r="B85" s="25"/>
      <c r="C85" s="25">
        <v>41673</v>
      </c>
      <c r="D85" s="8" t="s">
        <v>139</v>
      </c>
      <c r="E85" s="1">
        <v>116</v>
      </c>
      <c r="F85" s="33"/>
      <c r="G85" s="3"/>
      <c r="H85" s="113">
        <v>38</v>
      </c>
      <c r="I85" s="38"/>
      <c r="J85" s="1"/>
      <c r="K85" s="3"/>
      <c r="L85" s="3"/>
      <c r="M85" s="3"/>
      <c r="N85" s="3"/>
      <c r="O85" s="3"/>
      <c r="P85" s="3"/>
      <c r="Q85" s="3"/>
      <c r="R85" s="3"/>
      <c r="S85" s="3"/>
      <c r="T85" s="3">
        <v>38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s="107" customFormat="1">
      <c r="A86" s="88"/>
      <c r="B86" s="95"/>
      <c r="C86" s="95">
        <v>41673</v>
      </c>
      <c r="D86" s="88" t="s">
        <v>131</v>
      </c>
      <c r="E86" s="106">
        <v>117</v>
      </c>
      <c r="F86" s="103"/>
      <c r="G86" s="4"/>
      <c r="H86" s="114">
        <v>236.56</v>
      </c>
      <c r="I86" s="105">
        <v>145016247</v>
      </c>
      <c r="J86" s="106"/>
      <c r="K86" s="4">
        <v>39.43</v>
      </c>
      <c r="L86" s="4"/>
      <c r="M86" s="4">
        <v>236.56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s="107" customFormat="1">
      <c r="A87" s="88"/>
      <c r="B87" s="95">
        <v>41681</v>
      </c>
      <c r="C87" s="95">
        <v>41673</v>
      </c>
      <c r="D87" s="88" t="s">
        <v>131</v>
      </c>
      <c r="E87" s="106">
        <v>118</v>
      </c>
      <c r="F87" s="103"/>
      <c r="G87" s="4"/>
      <c r="H87" s="114">
        <v>231.18</v>
      </c>
      <c r="I87" s="105">
        <v>145016247</v>
      </c>
      <c r="J87" s="106"/>
      <c r="K87" s="4">
        <v>38.53</v>
      </c>
      <c r="L87" s="4"/>
      <c r="M87" s="4">
        <v>231.18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s="107" customFormat="1">
      <c r="A88" s="88"/>
      <c r="B88" s="108" t="s">
        <v>83</v>
      </c>
      <c r="C88" s="95">
        <v>41698</v>
      </c>
      <c r="D88" s="88" t="s">
        <v>133</v>
      </c>
      <c r="E88" s="106" t="s">
        <v>83</v>
      </c>
      <c r="F88" s="103"/>
      <c r="G88" s="4"/>
      <c r="H88" s="114">
        <v>326.5</v>
      </c>
      <c r="I88" s="105"/>
      <c r="J88" s="106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>
        <v>7.5</v>
      </c>
      <c r="X88" s="4">
        <v>10</v>
      </c>
      <c r="Y88" s="4"/>
      <c r="Z88" s="4"/>
      <c r="AA88" s="4"/>
      <c r="AB88" s="4"/>
      <c r="AC88" s="4"/>
      <c r="AD88" s="4">
        <v>309</v>
      </c>
      <c r="AE88" s="4"/>
    </row>
    <row r="89" spans="1:31">
      <c r="A89" s="8"/>
      <c r="B89" s="25">
        <v>41715</v>
      </c>
      <c r="C89" s="25">
        <v>41701</v>
      </c>
      <c r="D89" s="8" t="s">
        <v>136</v>
      </c>
      <c r="E89" s="1">
        <v>119</v>
      </c>
      <c r="F89" s="33"/>
      <c r="G89" s="3"/>
      <c r="H89" s="113">
        <v>20</v>
      </c>
      <c r="I89" s="38"/>
      <c r="J89" s="1"/>
      <c r="K89" s="3"/>
      <c r="L89" s="3"/>
      <c r="M89" s="3"/>
      <c r="N89" s="3">
        <v>20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>
      <c r="A90" s="8"/>
      <c r="B90" s="25">
        <v>41710</v>
      </c>
      <c r="C90" s="25">
        <v>41701</v>
      </c>
      <c r="D90" s="8" t="s">
        <v>84</v>
      </c>
      <c r="E90" s="1">
        <v>120</v>
      </c>
      <c r="F90" s="33"/>
      <c r="G90" s="3"/>
      <c r="H90" s="113">
        <v>337.49</v>
      </c>
      <c r="I90" s="105">
        <v>709814028</v>
      </c>
      <c r="J90" s="1"/>
      <c r="K90" s="3">
        <v>56.3</v>
      </c>
      <c r="L90" s="3"/>
      <c r="M90" s="3"/>
      <c r="N90" s="3"/>
      <c r="O90" s="3"/>
      <c r="P90" s="3">
        <v>337.49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>
      <c r="A91" s="8"/>
      <c r="B91" s="25">
        <v>41715</v>
      </c>
      <c r="C91" s="25">
        <v>41701</v>
      </c>
      <c r="D91" s="8" t="s">
        <v>32</v>
      </c>
      <c r="E91" s="1">
        <v>121</v>
      </c>
      <c r="F91" s="33"/>
      <c r="G91" s="3"/>
      <c r="H91" s="113">
        <v>235</v>
      </c>
      <c r="I91" s="38"/>
      <c r="J91" s="1"/>
      <c r="K91" s="3"/>
      <c r="L91" s="3"/>
      <c r="M91" s="3"/>
      <c r="N91" s="3"/>
      <c r="O91" s="3">
        <v>235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>
      <c r="A92" s="8"/>
      <c r="B92" s="66" t="s">
        <v>83</v>
      </c>
      <c r="C92" s="25">
        <v>41726</v>
      </c>
      <c r="D92" s="8" t="s">
        <v>133</v>
      </c>
      <c r="E92" s="1" t="s">
        <v>83</v>
      </c>
      <c r="F92" s="33"/>
      <c r="G92" s="3"/>
      <c r="H92" s="113">
        <v>326.5</v>
      </c>
      <c r="I92" s="38"/>
      <c r="J92" s="1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>
        <v>7.5</v>
      </c>
      <c r="X92" s="3">
        <v>10</v>
      </c>
      <c r="Y92" s="3"/>
      <c r="Z92" s="3"/>
      <c r="AA92" s="3"/>
      <c r="AB92" s="3"/>
      <c r="AC92" s="3"/>
      <c r="AD92" s="3">
        <v>309</v>
      </c>
      <c r="AE92" s="3"/>
    </row>
    <row r="93" spans="1:31">
      <c r="A93" s="8"/>
      <c r="B93" s="112">
        <v>41729</v>
      </c>
      <c r="C93" s="25">
        <v>41729</v>
      </c>
      <c r="D93" s="8" t="s">
        <v>135</v>
      </c>
      <c r="E93" s="1"/>
      <c r="F93" s="33">
        <v>12.12</v>
      </c>
      <c r="G93" s="3"/>
      <c r="H93" s="113"/>
      <c r="I93" s="38"/>
      <c r="J93" s="1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>
      <c r="A94" s="8"/>
      <c r="B94" s="25"/>
      <c r="C94" s="25"/>
      <c r="D94" s="8"/>
      <c r="E94" s="1"/>
      <c r="F94" s="3"/>
      <c r="G94" s="3"/>
      <c r="H94" s="113"/>
      <c r="I94" s="38"/>
      <c r="J94" s="1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>
      <c r="A95" s="8"/>
      <c r="B95" s="8"/>
      <c r="C95" s="8"/>
      <c r="D95" s="8"/>
      <c r="E95" s="1"/>
      <c r="F95" s="33">
        <f t="shared" ref="F95:AE95" si="0">SUM(F4:F94)</f>
        <v>52.029999999999994</v>
      </c>
      <c r="G95" s="3">
        <f t="shared" si="0"/>
        <v>18892.87</v>
      </c>
      <c r="H95" s="115">
        <f t="shared" si="0"/>
        <v>15611.910000000002</v>
      </c>
      <c r="I95" s="38"/>
      <c r="J95" s="33">
        <f t="shared" si="0"/>
        <v>0</v>
      </c>
      <c r="K95" s="3">
        <f t="shared" si="0"/>
        <v>1159.3700000000001</v>
      </c>
      <c r="L95" s="33">
        <f t="shared" si="0"/>
        <v>0</v>
      </c>
      <c r="M95" s="120">
        <f t="shared" si="0"/>
        <v>2770.22</v>
      </c>
      <c r="N95" s="121">
        <f t="shared" si="0"/>
        <v>461.16</v>
      </c>
      <c r="O95" s="120">
        <f t="shared" si="0"/>
        <v>1481</v>
      </c>
      <c r="P95" s="121">
        <f t="shared" si="0"/>
        <v>3903.83</v>
      </c>
      <c r="Q95" s="3">
        <f t="shared" si="0"/>
        <v>390</v>
      </c>
      <c r="R95" s="121">
        <f t="shared" si="0"/>
        <v>1500</v>
      </c>
      <c r="S95" s="3">
        <f t="shared" si="0"/>
        <v>0</v>
      </c>
      <c r="T95" s="121">
        <f t="shared" si="0"/>
        <v>50</v>
      </c>
      <c r="U95" s="120">
        <f t="shared" si="0"/>
        <v>9.1999999999999993</v>
      </c>
      <c r="V95" s="33">
        <f t="shared" si="0"/>
        <v>0</v>
      </c>
      <c r="W95" s="120">
        <f t="shared" si="0"/>
        <v>94.09</v>
      </c>
      <c r="X95" s="121">
        <f t="shared" si="0"/>
        <v>124</v>
      </c>
      <c r="Y95" s="120">
        <f t="shared" si="0"/>
        <v>5.78</v>
      </c>
      <c r="Z95" s="33">
        <f t="shared" si="0"/>
        <v>0</v>
      </c>
      <c r="AA95" s="120">
        <f t="shared" si="0"/>
        <v>101.70000000000002</v>
      </c>
      <c r="AB95" s="33">
        <f t="shared" si="0"/>
        <v>0</v>
      </c>
      <c r="AC95" s="120">
        <f t="shared" si="0"/>
        <v>132</v>
      </c>
      <c r="AD95" s="121">
        <f t="shared" si="0"/>
        <v>4588.93</v>
      </c>
      <c r="AE95" s="3">
        <f t="shared" si="0"/>
        <v>0</v>
      </c>
    </row>
    <row r="96" spans="1:31">
      <c r="H96" s="116"/>
    </row>
    <row r="98" spans="2:7">
      <c r="B98" t="s">
        <v>34</v>
      </c>
      <c r="C98" s="36">
        <v>41366</v>
      </c>
      <c r="E98" s="35"/>
      <c r="F98" s="35"/>
      <c r="G98" s="35">
        <v>23232.560000000001</v>
      </c>
    </row>
    <row r="99" spans="2:7">
      <c r="E99" s="35" t="s">
        <v>129</v>
      </c>
      <c r="F99" s="35"/>
      <c r="G99" s="35">
        <f>SUM(G95+F95)</f>
        <v>18944.899999999998</v>
      </c>
    </row>
    <row r="100" spans="2:7">
      <c r="E100" s="35" t="s">
        <v>79</v>
      </c>
      <c r="F100" s="35"/>
      <c r="G100" s="58">
        <f>SUM(-H95)</f>
        <v>-15611.910000000002</v>
      </c>
    </row>
    <row r="101" spans="2:7">
      <c r="E101" s="35"/>
      <c r="F101" s="35"/>
      <c r="G101" s="35">
        <f>SUM(G98:G100)</f>
        <v>26565.549999999996</v>
      </c>
    </row>
    <row r="102" spans="2:7">
      <c r="E102" s="35"/>
      <c r="F102" s="35"/>
      <c r="G102" s="35"/>
    </row>
    <row r="103" spans="2:7">
      <c r="D103" s="35" t="s">
        <v>90</v>
      </c>
      <c r="F103" s="60"/>
      <c r="G103" s="98">
        <v>0</v>
      </c>
    </row>
    <row r="104" spans="2:7">
      <c r="E104" s="35"/>
      <c r="F104" s="60"/>
      <c r="G104" s="35"/>
    </row>
    <row r="105" spans="2:7">
      <c r="E105" s="35"/>
      <c r="F105" s="60"/>
      <c r="G105" s="35"/>
    </row>
    <row r="106" spans="2:7" ht="15.75" thickBot="1">
      <c r="E106" s="35"/>
      <c r="F106" s="35"/>
      <c r="G106" s="61">
        <f>SUM(G101:G105)</f>
        <v>26565.549999999996</v>
      </c>
    </row>
    <row r="107" spans="2:7" ht="15.75" thickTop="1">
      <c r="E107" s="35"/>
      <c r="F107" s="35"/>
      <c r="G107" s="35"/>
    </row>
    <row r="108" spans="2:7">
      <c r="E108" s="35"/>
      <c r="F108" s="35"/>
      <c r="G108" s="35"/>
    </row>
    <row r="109" spans="2:7">
      <c r="E109" s="35"/>
      <c r="F109" s="35"/>
      <c r="G109" s="35"/>
    </row>
    <row r="110" spans="2:7">
      <c r="E110" s="35"/>
      <c r="F110" s="35"/>
      <c r="G110" s="35"/>
    </row>
    <row r="111" spans="2:7">
      <c r="E111" s="35"/>
      <c r="F111" s="35"/>
      <c r="G111" s="35"/>
    </row>
    <row r="112" spans="2:7">
      <c r="E112" s="35"/>
      <c r="F112" s="35"/>
      <c r="G112" s="35"/>
    </row>
  </sheetData>
  <pageMargins left="0.70866141732283472" right="0.70866141732283472" top="0.74803149606299213" bottom="0.74803149606299213" header="0.31496062992125984" footer="0.31496062992125984"/>
  <pageSetup paperSize="9" scale="2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51"/>
  <sheetViews>
    <sheetView workbookViewId="0">
      <selection activeCell="I14" sqref="I14"/>
    </sheetView>
  </sheetViews>
  <sheetFormatPr defaultRowHeight="15"/>
  <cols>
    <col min="1" max="1" width="25.140625" customWidth="1"/>
    <col min="2" max="2" width="12.85546875" style="40" customWidth="1"/>
    <col min="3" max="3" width="19.5703125" style="30" customWidth="1"/>
    <col min="4" max="4" width="12.7109375" style="30" customWidth="1"/>
    <col min="5" max="5" width="13.5703125" customWidth="1"/>
    <col min="6" max="6" width="12.5703125" customWidth="1"/>
    <col min="7" max="7" width="20.85546875" customWidth="1"/>
    <col min="9" max="9" width="10.5703125" style="30" bestFit="1" customWidth="1"/>
  </cols>
  <sheetData>
    <row r="2" spans="1:9">
      <c r="B2" s="40" t="s">
        <v>36</v>
      </c>
    </row>
    <row r="3" spans="1:9">
      <c r="A3" s="41" t="s">
        <v>37</v>
      </c>
      <c r="G3" s="42" t="s">
        <v>38</v>
      </c>
      <c r="I3" s="30" t="s">
        <v>36</v>
      </c>
    </row>
    <row r="4" spans="1:9">
      <c r="A4" t="s">
        <v>29</v>
      </c>
      <c r="B4" s="53">
        <f>SUM(Current!G5+Current!G57)</f>
        <v>17800</v>
      </c>
      <c r="G4" s="43" t="s">
        <v>39</v>
      </c>
      <c r="I4" s="122">
        <f>SUM(B46)</f>
        <v>23232.560000000001</v>
      </c>
    </row>
    <row r="5" spans="1:9">
      <c r="A5" t="s">
        <v>40</v>
      </c>
      <c r="B5" s="53">
        <f>SUM(Current!F23+Current!F58+Current!F79+Current!F93)</f>
        <v>52.029999999999994</v>
      </c>
      <c r="G5" s="43" t="s">
        <v>41</v>
      </c>
      <c r="I5" s="122">
        <f>SUM(B4)</f>
        <v>17800</v>
      </c>
    </row>
    <row r="6" spans="1:9">
      <c r="A6" t="s">
        <v>15</v>
      </c>
      <c r="G6" s="43" t="s">
        <v>42</v>
      </c>
      <c r="I6" s="122">
        <f>SUM(B5+B6+B7+B8+B9)</f>
        <v>1144.8999999999999</v>
      </c>
    </row>
    <row r="7" spans="1:9">
      <c r="A7" s="44" t="s">
        <v>43</v>
      </c>
      <c r="G7" s="43" t="s">
        <v>44</v>
      </c>
      <c r="I7" s="122">
        <f>SUM(B17+B18+B19+B20+B26)</f>
        <v>4908.72</v>
      </c>
    </row>
    <row r="8" spans="1:9">
      <c r="A8" s="44" t="s">
        <v>45</v>
      </c>
      <c r="G8" s="30"/>
      <c r="I8" s="122"/>
    </row>
    <row r="9" spans="1:9">
      <c r="A9" t="s">
        <v>46</v>
      </c>
      <c r="B9" s="53">
        <f>SUM(Current!G19)</f>
        <v>1092.8699999999999</v>
      </c>
      <c r="G9" s="45"/>
      <c r="I9" s="122"/>
    </row>
    <row r="10" spans="1:9">
      <c r="A10" s="44" t="s">
        <v>47</v>
      </c>
      <c r="G10" s="43" t="s">
        <v>48</v>
      </c>
      <c r="I10" s="122">
        <v>0</v>
      </c>
    </row>
    <row r="11" spans="1:9">
      <c r="A11" s="44" t="s">
        <v>49</v>
      </c>
      <c r="B11" s="46"/>
      <c r="G11" s="45"/>
      <c r="I11" s="122"/>
    </row>
    <row r="12" spans="1:9" ht="15.75" thickBot="1">
      <c r="A12" t="s">
        <v>50</v>
      </c>
      <c r="B12" s="119">
        <f>SUM(B4:B11)</f>
        <v>18944.899999999998</v>
      </c>
      <c r="G12" s="45"/>
      <c r="I12" s="122"/>
    </row>
    <row r="13" spans="1:9" ht="15.75" thickTop="1">
      <c r="G13" s="48" t="s">
        <v>51</v>
      </c>
      <c r="I13" s="123">
        <f>SUM(B21+B22+B23+B24+B25+B27+B28+B29+B31+B32+B34+B35+B36+B37+B42)</f>
        <v>10703.189999999999</v>
      </c>
    </row>
    <row r="14" spans="1:9" ht="15.75" thickBot="1">
      <c r="G14" s="49" t="s">
        <v>52</v>
      </c>
      <c r="I14" s="124">
        <f>SUM(I4+I5+I6-I7-I13)</f>
        <v>26565.55</v>
      </c>
    </row>
    <row r="15" spans="1:9" ht="15.75" thickTop="1">
      <c r="C15" s="51"/>
    </row>
    <row r="16" spans="1:9">
      <c r="A16" s="41" t="s">
        <v>53</v>
      </c>
      <c r="C16" s="51"/>
    </row>
    <row r="17" spans="1:9">
      <c r="A17" t="s">
        <v>54</v>
      </c>
      <c r="B17" s="53">
        <f>SUM(Current!AD95)</f>
        <v>4588.93</v>
      </c>
      <c r="C17" s="51"/>
    </row>
    <row r="18" spans="1:9">
      <c r="A18" t="s">
        <v>55</v>
      </c>
      <c r="B18" s="53">
        <f>SUM(Current!X95)</f>
        <v>124</v>
      </c>
      <c r="C18" s="51"/>
    </row>
    <row r="19" spans="1:9">
      <c r="A19" t="s">
        <v>56</v>
      </c>
      <c r="B19" s="53">
        <f>SUM(Current!W95)</f>
        <v>94.09</v>
      </c>
      <c r="C19" s="51"/>
    </row>
    <row r="20" spans="1:9">
      <c r="A20" t="s">
        <v>24</v>
      </c>
      <c r="B20" s="53">
        <f>SUM(Current!AB95)</f>
        <v>0</v>
      </c>
      <c r="C20" s="51"/>
    </row>
    <row r="21" spans="1:9">
      <c r="A21" t="s">
        <v>58</v>
      </c>
      <c r="B21" s="53">
        <f>SUM(Current!AC95)</f>
        <v>132</v>
      </c>
      <c r="C21" s="51"/>
      <c r="G21" s="52" t="s">
        <v>57</v>
      </c>
    </row>
    <row r="22" spans="1:9">
      <c r="A22" t="s">
        <v>11</v>
      </c>
      <c r="B22" s="53">
        <f>SUM(Current!O95)</f>
        <v>1481</v>
      </c>
      <c r="C22" s="51"/>
      <c r="E22" s="30"/>
      <c r="G22" t="s">
        <v>59</v>
      </c>
      <c r="I22" s="30">
        <v>325</v>
      </c>
    </row>
    <row r="23" spans="1:9">
      <c r="A23" t="s">
        <v>62</v>
      </c>
      <c r="B23" s="53">
        <f>SUM(Current!N95)</f>
        <v>461.16</v>
      </c>
      <c r="C23" s="51"/>
      <c r="E23" s="30"/>
      <c r="G23" t="s">
        <v>60</v>
      </c>
      <c r="H23" t="s">
        <v>61</v>
      </c>
    </row>
    <row r="24" spans="1:9">
      <c r="A24" t="s">
        <v>21</v>
      </c>
      <c r="B24" s="53">
        <f>SUM(Current!Y95)</f>
        <v>5.78</v>
      </c>
      <c r="C24" s="51"/>
      <c r="E24" s="30"/>
      <c r="G24" t="s">
        <v>63</v>
      </c>
      <c r="H24" t="s">
        <v>61</v>
      </c>
      <c r="I24" s="30">
        <v>1</v>
      </c>
    </row>
    <row r="25" spans="1:9">
      <c r="A25" t="s">
        <v>64</v>
      </c>
      <c r="C25" s="51"/>
      <c r="E25" s="30"/>
      <c r="G25" t="s">
        <v>105</v>
      </c>
      <c r="I25" s="30">
        <v>4158</v>
      </c>
    </row>
    <row r="26" spans="1:9">
      <c r="A26" t="s">
        <v>65</v>
      </c>
      <c r="B26" s="53">
        <f>SUM(Current!AA95)</f>
        <v>101.70000000000002</v>
      </c>
      <c r="C26" s="51"/>
      <c r="E26" s="30"/>
    </row>
    <row r="27" spans="1:9">
      <c r="A27" t="s">
        <v>22</v>
      </c>
      <c r="B27" s="53">
        <f>SUM(Current!Z95)</f>
        <v>0</v>
      </c>
      <c r="C27" s="51"/>
      <c r="E27" s="30"/>
    </row>
    <row r="28" spans="1:9">
      <c r="A28" t="s">
        <v>66</v>
      </c>
      <c r="B28" s="53">
        <f>SUM(Current!U95)</f>
        <v>9.1999999999999993</v>
      </c>
      <c r="C28" s="51"/>
      <c r="E28" s="30"/>
    </row>
    <row r="29" spans="1:9">
      <c r="A29" t="s">
        <v>67</v>
      </c>
      <c r="B29" s="53">
        <f>SUM(Current!Q95)</f>
        <v>390</v>
      </c>
      <c r="C29" s="51"/>
      <c r="E29" s="30"/>
    </row>
    <row r="30" spans="1:9">
      <c r="A30" s="54" t="s">
        <v>68</v>
      </c>
      <c r="C30" s="51"/>
      <c r="E30" s="30"/>
    </row>
    <row r="31" spans="1:9">
      <c r="A31" t="s">
        <v>31</v>
      </c>
      <c r="B31" s="53">
        <f>SUM(Current!M95)</f>
        <v>2770.22</v>
      </c>
      <c r="C31" s="51"/>
      <c r="E31" s="30"/>
      <c r="G31" s="51"/>
    </row>
    <row r="32" spans="1:9">
      <c r="A32" t="s">
        <v>30</v>
      </c>
      <c r="B32" s="53">
        <f>SUM(Current!P95)</f>
        <v>3903.83</v>
      </c>
      <c r="C32" s="51"/>
      <c r="E32" s="30"/>
      <c r="G32" s="51"/>
    </row>
    <row r="33" spans="1:7">
      <c r="A33" s="54" t="s">
        <v>15</v>
      </c>
      <c r="C33" s="51"/>
      <c r="E33" s="30"/>
      <c r="G33" s="51"/>
    </row>
    <row r="34" spans="1:7">
      <c r="A34" s="44" t="s">
        <v>69</v>
      </c>
      <c r="C34" s="51"/>
      <c r="G34" s="51"/>
    </row>
    <row r="35" spans="1:7">
      <c r="A35" s="44" t="s">
        <v>70</v>
      </c>
      <c r="C35" s="51"/>
      <c r="G35" s="51"/>
    </row>
    <row r="36" spans="1:7">
      <c r="A36" t="s">
        <v>16</v>
      </c>
      <c r="B36" s="53">
        <f>SUM(Current!T95)</f>
        <v>50</v>
      </c>
      <c r="C36" s="71"/>
      <c r="G36" s="51"/>
    </row>
    <row r="37" spans="1:7">
      <c r="A37" t="s">
        <v>71</v>
      </c>
      <c r="C37" s="51"/>
      <c r="G37" s="51"/>
    </row>
    <row r="38" spans="1:7">
      <c r="A38" s="44"/>
      <c r="C38" s="51"/>
      <c r="G38" s="51"/>
    </row>
    <row r="39" spans="1:7">
      <c r="G39" s="51"/>
    </row>
    <row r="40" spans="1:7">
      <c r="A40" s="44"/>
      <c r="G40" s="51"/>
    </row>
    <row r="41" spans="1:7">
      <c r="A41" s="54" t="s">
        <v>72</v>
      </c>
      <c r="G41" s="51"/>
    </row>
    <row r="42" spans="1:7">
      <c r="A42" t="s">
        <v>73</v>
      </c>
      <c r="B42" s="53">
        <f>Current!R95</f>
        <v>1500</v>
      </c>
    </row>
    <row r="43" spans="1:7">
      <c r="B43" s="46"/>
    </row>
    <row r="44" spans="1:7" ht="15.75" thickBot="1">
      <c r="A44" t="s">
        <v>74</v>
      </c>
      <c r="B44" s="47">
        <f>SUM(B17:B43)</f>
        <v>15611.91</v>
      </c>
      <c r="C44" s="55"/>
      <c r="D44" s="40"/>
    </row>
    <row r="45" spans="1:7" ht="15.75" thickTop="1">
      <c r="A45" s="44"/>
      <c r="C45" s="40"/>
      <c r="D45" s="40"/>
    </row>
    <row r="46" spans="1:7">
      <c r="A46" s="56" t="s">
        <v>75</v>
      </c>
      <c r="B46" s="40">
        <v>23232.560000000001</v>
      </c>
      <c r="C46" s="40"/>
      <c r="D46" s="40"/>
    </row>
    <row r="47" spans="1:7">
      <c r="A47" s="44" t="s">
        <v>76</v>
      </c>
      <c r="C47" s="40"/>
      <c r="D47" s="40"/>
    </row>
    <row r="48" spans="1:7">
      <c r="A48" s="56" t="s">
        <v>77</v>
      </c>
      <c r="B48" s="40">
        <f>SUM(B4+B5+B6+B7+B8+B9)</f>
        <v>18944.899999999998</v>
      </c>
      <c r="C48" s="40"/>
      <c r="D48" s="40"/>
    </row>
    <row r="49" spans="1:4">
      <c r="A49" s="57" t="s">
        <v>78</v>
      </c>
      <c r="B49" s="46">
        <f>SUM(-B44)</f>
        <v>-15611.91</v>
      </c>
      <c r="C49" s="40"/>
      <c r="D49" s="40"/>
    </row>
    <row r="50" spans="1:4" ht="15.75" thickBot="1">
      <c r="B50" s="50">
        <f>SUM(B46:B49)</f>
        <v>26565.55</v>
      </c>
      <c r="C50" s="40"/>
      <c r="D50" s="40"/>
    </row>
    <row r="51" spans="1:4" ht="15.75" thickTop="1"/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G136"/>
  <sheetViews>
    <sheetView zoomScaleNormal="100" workbookViewId="0">
      <selection activeCell="C132" sqref="C132"/>
    </sheetView>
  </sheetViews>
  <sheetFormatPr defaultRowHeight="15"/>
  <cols>
    <col min="1" max="1" width="14.7109375" customWidth="1"/>
    <col min="2" max="2" width="13.140625" customWidth="1"/>
    <col min="3" max="3" width="23.7109375" customWidth="1"/>
    <col min="4" max="4" width="14.85546875" customWidth="1"/>
    <col min="5" max="5" width="10.7109375" customWidth="1"/>
    <col min="6" max="6" width="11.5703125" customWidth="1"/>
    <col min="7" max="7" width="12.7109375" customWidth="1"/>
  </cols>
  <sheetData>
    <row r="3" spans="1:7">
      <c r="A3" s="41" t="s">
        <v>157</v>
      </c>
    </row>
    <row r="12" spans="1:7">
      <c r="A12" s="62"/>
      <c r="B12" s="62"/>
      <c r="C12" s="62"/>
      <c r="D12" s="62"/>
      <c r="E12" s="62"/>
      <c r="F12" s="62"/>
      <c r="G12" s="58"/>
    </row>
    <row r="13" spans="1:7">
      <c r="G13" s="35"/>
    </row>
    <row r="14" spans="1:7" ht="15.75" thickBot="1">
      <c r="A14" s="41" t="s">
        <v>101</v>
      </c>
      <c r="B14">
        <v>20291019</v>
      </c>
      <c r="C14" s="63" t="s">
        <v>91</v>
      </c>
      <c r="D14" s="36">
        <v>41364</v>
      </c>
      <c r="G14" s="64">
        <v>23232.560000000001</v>
      </c>
    </row>
    <row r="15" spans="1:7">
      <c r="A15" s="41"/>
      <c r="C15" s="63"/>
      <c r="D15" s="36"/>
      <c r="G15" s="152"/>
    </row>
    <row r="16" spans="1:7">
      <c r="G16" s="35"/>
    </row>
    <row r="17" spans="1:7" s="30" customFormat="1">
      <c r="A17" s="69" t="s">
        <v>1</v>
      </c>
      <c r="B17" s="69" t="s">
        <v>92</v>
      </c>
      <c r="C17" s="69"/>
      <c r="D17" s="69" t="s">
        <v>93</v>
      </c>
      <c r="E17" s="69" t="s">
        <v>95</v>
      </c>
      <c r="F17" s="69" t="s">
        <v>94</v>
      </c>
      <c r="G17" s="68"/>
    </row>
    <row r="18" spans="1:7">
      <c r="A18" s="96">
        <v>41366</v>
      </c>
      <c r="B18" s="10"/>
      <c r="C18" s="10"/>
      <c r="D18" s="8"/>
      <c r="E18" s="13">
        <v>8900</v>
      </c>
      <c r="F18" s="90"/>
      <c r="G18" s="140"/>
    </row>
    <row r="19" spans="1:7">
      <c r="A19" s="37">
        <v>41381</v>
      </c>
      <c r="B19" s="37">
        <v>41372</v>
      </c>
      <c r="C19" s="10" t="s">
        <v>31</v>
      </c>
      <c r="D19" s="80">
        <v>53</v>
      </c>
      <c r="E19" s="14"/>
      <c r="F19" s="113">
        <v>221.6</v>
      </c>
      <c r="G19" s="140"/>
    </row>
    <row r="20" spans="1:7">
      <c r="A20" s="85">
        <v>41396</v>
      </c>
      <c r="B20" s="37">
        <v>41372</v>
      </c>
      <c r="C20" s="74" t="s">
        <v>35</v>
      </c>
      <c r="D20" s="76">
        <v>54</v>
      </c>
      <c r="E20" s="19"/>
      <c r="F20" s="113">
        <v>56.91</v>
      </c>
      <c r="G20" s="140"/>
    </row>
    <row r="21" spans="1:7">
      <c r="A21" s="25">
        <v>41379</v>
      </c>
      <c r="B21" s="25">
        <v>41372</v>
      </c>
      <c r="C21" s="8" t="s">
        <v>32</v>
      </c>
      <c r="D21" s="76">
        <v>55</v>
      </c>
      <c r="E21" s="3"/>
      <c r="F21" s="113">
        <v>243</v>
      </c>
      <c r="G21" s="140"/>
    </row>
    <row r="22" spans="1:7">
      <c r="A22" s="84">
        <v>41386</v>
      </c>
      <c r="B22" s="25">
        <v>41372</v>
      </c>
      <c r="C22" s="77" t="s">
        <v>81</v>
      </c>
      <c r="D22" s="81">
        <v>56</v>
      </c>
      <c r="E22" s="23"/>
      <c r="F22" s="113">
        <v>100</v>
      </c>
      <c r="G22" s="140"/>
    </row>
    <row r="23" spans="1:7">
      <c r="A23" s="25">
        <v>41376</v>
      </c>
      <c r="B23" s="25">
        <v>41372</v>
      </c>
      <c r="C23" s="78" t="s">
        <v>82</v>
      </c>
      <c r="D23" s="76">
        <v>57</v>
      </c>
      <c r="E23" s="3"/>
      <c r="F23" s="113">
        <v>5.4</v>
      </c>
      <c r="G23" s="140"/>
    </row>
    <row r="24" spans="1:7">
      <c r="A24" s="1" t="s">
        <v>83</v>
      </c>
      <c r="B24" s="25">
        <v>41394</v>
      </c>
      <c r="C24" s="78" t="s">
        <v>82</v>
      </c>
      <c r="D24" s="76" t="s">
        <v>83</v>
      </c>
      <c r="E24" s="19"/>
      <c r="F24" s="113">
        <v>387.16</v>
      </c>
      <c r="G24" s="140"/>
    </row>
    <row r="25" spans="1:7">
      <c r="A25" s="25">
        <v>41415</v>
      </c>
      <c r="B25" s="25">
        <v>41407</v>
      </c>
      <c r="C25" s="78" t="s">
        <v>107</v>
      </c>
      <c r="D25" s="76">
        <v>58</v>
      </c>
      <c r="E25" s="23"/>
      <c r="F25" s="113">
        <v>821.74</v>
      </c>
      <c r="G25" s="140"/>
    </row>
    <row r="26" spans="1:7">
      <c r="A26" s="25">
        <v>41466</v>
      </c>
      <c r="B26" s="86">
        <v>41407</v>
      </c>
      <c r="C26" s="87" t="s">
        <v>85</v>
      </c>
      <c r="D26" s="76">
        <v>59</v>
      </c>
      <c r="E26" s="3"/>
      <c r="F26" s="113">
        <v>36</v>
      </c>
      <c r="G26" s="140"/>
    </row>
    <row r="27" spans="1:7">
      <c r="A27" s="25">
        <v>41415</v>
      </c>
      <c r="B27" s="25">
        <v>41407</v>
      </c>
      <c r="C27" s="8" t="s">
        <v>86</v>
      </c>
      <c r="D27" s="76">
        <v>60</v>
      </c>
      <c r="E27" s="19"/>
      <c r="F27" s="113">
        <v>25</v>
      </c>
      <c r="G27" s="140"/>
    </row>
    <row r="28" spans="1:7">
      <c r="A28" s="25">
        <v>41428</v>
      </c>
      <c r="B28" s="25">
        <v>41407</v>
      </c>
      <c r="C28" s="8" t="s">
        <v>31</v>
      </c>
      <c r="D28" s="76">
        <v>61</v>
      </c>
      <c r="E28" s="3"/>
      <c r="F28" s="113">
        <v>188.6</v>
      </c>
      <c r="G28" s="140"/>
    </row>
    <row r="29" spans="1:7">
      <c r="A29" s="25">
        <v>41411</v>
      </c>
      <c r="B29" s="25">
        <v>41407</v>
      </c>
      <c r="C29" s="8" t="s">
        <v>82</v>
      </c>
      <c r="D29" s="76">
        <v>62</v>
      </c>
      <c r="E29" s="3"/>
      <c r="F29" s="113">
        <v>36.9</v>
      </c>
      <c r="G29" s="140"/>
    </row>
    <row r="30" spans="1:7">
      <c r="A30" s="25">
        <v>41414</v>
      </c>
      <c r="B30" s="25">
        <v>41407</v>
      </c>
      <c r="C30" s="8" t="s">
        <v>87</v>
      </c>
      <c r="D30" s="76">
        <v>63</v>
      </c>
      <c r="E30" s="3"/>
      <c r="F30" s="113">
        <v>285.16000000000003</v>
      </c>
      <c r="G30" s="140"/>
    </row>
    <row r="31" spans="1:7">
      <c r="A31" s="25">
        <v>41424</v>
      </c>
      <c r="B31" s="25">
        <v>41407</v>
      </c>
      <c r="C31" s="89" t="s">
        <v>88</v>
      </c>
      <c r="D31" s="79">
        <v>64</v>
      </c>
      <c r="E31" s="3"/>
      <c r="F31" s="113">
        <v>50</v>
      </c>
      <c r="G31" s="140"/>
    </row>
    <row r="32" spans="1:7">
      <c r="A32" s="25">
        <v>41411</v>
      </c>
      <c r="B32" s="25">
        <v>41411</v>
      </c>
      <c r="C32" s="89" t="s">
        <v>89</v>
      </c>
      <c r="D32" s="59"/>
      <c r="E32" s="3">
        <v>1092.8699999999999</v>
      </c>
      <c r="F32" s="113"/>
      <c r="G32" s="140"/>
    </row>
    <row r="33" spans="1:7">
      <c r="A33" s="66" t="s">
        <v>83</v>
      </c>
      <c r="B33" s="36">
        <v>41422</v>
      </c>
      <c r="C33" s="29" t="s">
        <v>82</v>
      </c>
      <c r="D33" s="76" t="s">
        <v>83</v>
      </c>
      <c r="E33" s="8"/>
      <c r="F33" s="113">
        <v>387.16</v>
      </c>
      <c r="G33" s="140"/>
    </row>
    <row r="34" spans="1:7">
      <c r="A34" s="25">
        <v>41465</v>
      </c>
      <c r="B34" s="25">
        <v>41428</v>
      </c>
      <c r="C34" s="8" t="s">
        <v>82</v>
      </c>
      <c r="D34" s="1">
        <v>65</v>
      </c>
      <c r="E34" s="3"/>
      <c r="F34" s="113">
        <v>2.7</v>
      </c>
      <c r="G34" s="140"/>
    </row>
    <row r="35" spans="1:7">
      <c r="A35" s="66" t="s">
        <v>83</v>
      </c>
      <c r="B35" s="25">
        <v>41453</v>
      </c>
      <c r="C35" s="8" t="s">
        <v>82</v>
      </c>
      <c r="D35" s="1" t="s">
        <v>83</v>
      </c>
      <c r="E35" s="3"/>
      <c r="F35" s="113">
        <v>387.16</v>
      </c>
      <c r="G35" s="140"/>
    </row>
    <row r="36" spans="1:7">
      <c r="A36" s="25">
        <v>41455</v>
      </c>
      <c r="B36" s="25"/>
      <c r="C36" s="8" t="s">
        <v>4</v>
      </c>
      <c r="D36" s="1"/>
      <c r="E36" s="3">
        <v>13.54</v>
      </c>
      <c r="F36" s="113"/>
      <c r="G36" s="140"/>
    </row>
    <row r="37" spans="1:7">
      <c r="A37" s="25">
        <v>41465</v>
      </c>
      <c r="B37" s="25">
        <v>41456</v>
      </c>
      <c r="C37" s="8" t="s">
        <v>103</v>
      </c>
      <c r="D37" s="76">
        <v>66</v>
      </c>
      <c r="E37" s="3"/>
      <c r="F37" s="113">
        <v>20</v>
      </c>
      <c r="G37" s="142"/>
    </row>
    <row r="38" spans="1:7">
      <c r="A38" s="66" t="s">
        <v>134</v>
      </c>
      <c r="B38" s="25">
        <v>41456</v>
      </c>
      <c r="C38" s="32" t="s">
        <v>104</v>
      </c>
      <c r="D38" s="76">
        <v>67</v>
      </c>
      <c r="E38" s="3"/>
      <c r="F38" s="92" t="s">
        <v>122</v>
      </c>
      <c r="G38" s="140"/>
    </row>
    <row r="39" spans="1:7">
      <c r="A39" s="25">
        <v>41460</v>
      </c>
      <c r="B39" s="25">
        <v>41456</v>
      </c>
      <c r="C39" s="8" t="s">
        <v>82</v>
      </c>
      <c r="D39" s="76">
        <v>68</v>
      </c>
      <c r="E39" s="3"/>
      <c r="F39" s="113">
        <v>79.56</v>
      </c>
      <c r="G39" s="140"/>
    </row>
    <row r="40" spans="1:7">
      <c r="A40" s="25">
        <v>41463</v>
      </c>
      <c r="B40" s="25">
        <v>41456</v>
      </c>
      <c r="C40" s="8" t="s">
        <v>32</v>
      </c>
      <c r="D40" s="76">
        <v>69</v>
      </c>
      <c r="E40" s="3"/>
      <c r="F40" s="113">
        <v>213</v>
      </c>
      <c r="G40" s="140"/>
    </row>
    <row r="41" spans="1:7">
      <c r="A41" s="66" t="s">
        <v>83</v>
      </c>
      <c r="B41" s="25">
        <v>41486</v>
      </c>
      <c r="C41" s="8" t="s">
        <v>82</v>
      </c>
      <c r="D41" s="1" t="s">
        <v>83</v>
      </c>
      <c r="E41" s="3"/>
      <c r="F41" s="113">
        <v>387.16</v>
      </c>
      <c r="G41" s="140"/>
    </row>
    <row r="42" spans="1:7">
      <c r="A42" s="66" t="s">
        <v>83</v>
      </c>
      <c r="B42" s="25">
        <v>41516</v>
      </c>
      <c r="C42" s="8" t="s">
        <v>82</v>
      </c>
      <c r="D42" s="1" t="s">
        <v>83</v>
      </c>
      <c r="E42" s="3"/>
      <c r="F42" s="113">
        <v>387.16</v>
      </c>
      <c r="G42" s="140"/>
    </row>
    <row r="43" spans="1:7">
      <c r="A43" s="25">
        <v>41527</v>
      </c>
      <c r="B43" s="25">
        <v>41519</v>
      </c>
      <c r="C43" s="8" t="s">
        <v>84</v>
      </c>
      <c r="D43" s="17">
        <v>70</v>
      </c>
      <c r="E43" s="3"/>
      <c r="F43" s="113">
        <v>921.33</v>
      </c>
      <c r="G43" s="146"/>
    </row>
    <row r="44" spans="1:7">
      <c r="A44" s="25">
        <v>41526</v>
      </c>
      <c r="B44" s="25">
        <v>41519</v>
      </c>
      <c r="C44" s="8" t="s">
        <v>131</v>
      </c>
      <c r="D44" s="1">
        <v>71</v>
      </c>
      <c r="E44" s="3"/>
      <c r="F44" s="114">
        <v>776.06</v>
      </c>
      <c r="G44" s="140"/>
    </row>
    <row r="45" spans="1:7">
      <c r="A45" s="83">
        <v>41528</v>
      </c>
      <c r="B45" s="25">
        <v>41519</v>
      </c>
      <c r="C45" s="75" t="s">
        <v>106</v>
      </c>
      <c r="D45" s="17">
        <v>72</v>
      </c>
      <c r="E45" s="19"/>
      <c r="F45" s="113">
        <v>390</v>
      </c>
      <c r="G45" s="140"/>
    </row>
    <row r="46" spans="1:7">
      <c r="A46" s="25">
        <v>41527</v>
      </c>
      <c r="B46" s="25">
        <v>41519</v>
      </c>
      <c r="C46" s="8" t="s">
        <v>107</v>
      </c>
      <c r="D46" s="17">
        <v>73</v>
      </c>
      <c r="E46" s="3"/>
      <c r="F46" s="113">
        <v>301.19</v>
      </c>
      <c r="G46" s="140"/>
    </row>
    <row r="47" spans="1:7">
      <c r="A47" s="25">
        <v>41540</v>
      </c>
      <c r="B47" s="25">
        <v>41519</v>
      </c>
      <c r="C47" s="8" t="s">
        <v>108</v>
      </c>
      <c r="D47" s="17">
        <v>74</v>
      </c>
      <c r="E47" s="3"/>
      <c r="F47" s="113">
        <v>120</v>
      </c>
      <c r="G47" s="140"/>
    </row>
    <row r="48" spans="1:7">
      <c r="A48" s="25">
        <v>41528</v>
      </c>
      <c r="B48" s="25">
        <v>41519</v>
      </c>
      <c r="C48" s="8" t="s">
        <v>82</v>
      </c>
      <c r="D48" s="17">
        <v>75</v>
      </c>
      <c r="E48" s="3"/>
      <c r="F48" s="113">
        <v>14.7</v>
      </c>
      <c r="G48" s="143"/>
    </row>
    <row r="49" spans="1:7">
      <c r="A49" s="25">
        <v>41542</v>
      </c>
      <c r="B49" s="25">
        <v>41519</v>
      </c>
      <c r="C49" s="8" t="s">
        <v>109</v>
      </c>
      <c r="D49" s="17">
        <v>76</v>
      </c>
      <c r="E49" s="3"/>
      <c r="F49" s="27">
        <v>100</v>
      </c>
      <c r="G49" s="143"/>
    </row>
    <row r="50" spans="1:7">
      <c r="A50" s="25">
        <v>41536</v>
      </c>
      <c r="B50" s="25">
        <v>41519</v>
      </c>
      <c r="C50" s="8" t="s">
        <v>110</v>
      </c>
      <c r="D50" s="17">
        <v>77</v>
      </c>
      <c r="E50" s="3"/>
      <c r="F50" s="27">
        <v>100</v>
      </c>
      <c r="G50" s="143"/>
    </row>
    <row r="51" spans="1:7">
      <c r="A51" s="25">
        <v>41585</v>
      </c>
      <c r="B51" s="95">
        <v>41519</v>
      </c>
      <c r="C51" s="75" t="s">
        <v>111</v>
      </c>
      <c r="D51" s="1">
        <v>78</v>
      </c>
      <c r="E51" s="3"/>
      <c r="F51" s="27">
        <v>75</v>
      </c>
      <c r="G51" s="143"/>
    </row>
    <row r="52" spans="1:7">
      <c r="A52" s="25">
        <v>41534</v>
      </c>
      <c r="B52" s="25">
        <v>41519</v>
      </c>
      <c r="C52" s="8" t="s">
        <v>112</v>
      </c>
      <c r="D52" s="17">
        <v>79</v>
      </c>
      <c r="E52" s="3"/>
      <c r="F52" s="27">
        <v>100</v>
      </c>
      <c r="G52" s="143"/>
    </row>
    <row r="53" spans="1:7">
      <c r="A53" s="25">
        <v>41528</v>
      </c>
      <c r="B53" s="25">
        <v>41519</v>
      </c>
      <c r="C53" s="8" t="s">
        <v>113</v>
      </c>
      <c r="D53" s="17">
        <v>80</v>
      </c>
      <c r="E53" s="3"/>
      <c r="F53" s="27">
        <v>100</v>
      </c>
      <c r="G53" s="143"/>
    </row>
    <row r="54" spans="1:7">
      <c r="A54" s="25">
        <v>41590</v>
      </c>
      <c r="B54" s="95">
        <v>41519</v>
      </c>
      <c r="C54" s="88" t="s">
        <v>114</v>
      </c>
      <c r="D54" s="1">
        <v>81</v>
      </c>
      <c r="E54" s="3"/>
      <c r="F54" s="27">
        <v>100</v>
      </c>
      <c r="G54" s="143"/>
    </row>
    <row r="55" spans="1:7">
      <c r="A55" s="25">
        <v>41558</v>
      </c>
      <c r="B55" s="95">
        <v>41519</v>
      </c>
      <c r="C55" s="88" t="s">
        <v>115</v>
      </c>
      <c r="D55" s="1">
        <v>82</v>
      </c>
      <c r="E55" s="3"/>
      <c r="F55" s="27">
        <v>75</v>
      </c>
      <c r="G55" s="144"/>
    </row>
    <row r="56" spans="1:7">
      <c r="A56" s="25">
        <v>41571</v>
      </c>
      <c r="B56" s="95">
        <v>41519</v>
      </c>
      <c r="C56" s="29" t="s">
        <v>127</v>
      </c>
      <c r="D56" s="1">
        <v>83</v>
      </c>
      <c r="E56" s="3"/>
      <c r="F56" s="72">
        <v>100</v>
      </c>
      <c r="G56" s="143"/>
    </row>
    <row r="57" spans="1:7">
      <c r="A57" s="25">
        <v>41530</v>
      </c>
      <c r="B57" s="25">
        <v>41519</v>
      </c>
      <c r="C57" s="8" t="s">
        <v>116</v>
      </c>
      <c r="D57" s="76">
        <v>84</v>
      </c>
      <c r="E57" s="3"/>
      <c r="F57" s="27">
        <v>100</v>
      </c>
      <c r="G57" s="143"/>
    </row>
    <row r="58" spans="1:7">
      <c r="A58" s="25">
        <v>41527</v>
      </c>
      <c r="B58" s="25">
        <v>41519</v>
      </c>
      <c r="C58" s="8" t="s">
        <v>117</v>
      </c>
      <c r="D58" s="76">
        <v>85</v>
      </c>
      <c r="E58" s="3"/>
      <c r="F58" s="27">
        <v>100</v>
      </c>
      <c r="G58" s="143"/>
    </row>
    <row r="59" spans="1:7">
      <c r="A59" s="25">
        <v>41542</v>
      </c>
      <c r="B59" s="25">
        <v>41519</v>
      </c>
      <c r="C59" s="88" t="s">
        <v>118</v>
      </c>
      <c r="D59" s="76">
        <v>86</v>
      </c>
      <c r="E59" s="3"/>
      <c r="F59" s="27">
        <v>100</v>
      </c>
      <c r="G59" s="140"/>
    </row>
    <row r="60" spans="1:7">
      <c r="A60" s="25">
        <v>41562</v>
      </c>
      <c r="B60" s="95">
        <v>41519</v>
      </c>
      <c r="C60" s="75" t="s">
        <v>119</v>
      </c>
      <c r="D60" s="1">
        <v>87</v>
      </c>
      <c r="E60" s="3"/>
      <c r="F60" s="113">
        <v>100</v>
      </c>
      <c r="G60" s="140"/>
    </row>
    <row r="61" spans="1:7">
      <c r="A61" s="25">
        <v>41530</v>
      </c>
      <c r="B61" s="25">
        <v>41519</v>
      </c>
      <c r="C61" s="8" t="s">
        <v>120</v>
      </c>
      <c r="D61" s="76">
        <v>88</v>
      </c>
      <c r="E61" s="3"/>
      <c r="F61" s="113">
        <v>75</v>
      </c>
      <c r="G61" s="140"/>
    </row>
    <row r="62" spans="1:7">
      <c r="A62" s="25">
        <v>41541</v>
      </c>
      <c r="B62" s="25">
        <v>41519</v>
      </c>
      <c r="C62" s="8" t="s">
        <v>121</v>
      </c>
      <c r="D62" s="76">
        <v>89</v>
      </c>
      <c r="E62" s="3"/>
      <c r="F62" s="113">
        <v>75</v>
      </c>
      <c r="G62" s="145"/>
    </row>
    <row r="63" spans="1:7">
      <c r="A63" s="66" t="s">
        <v>134</v>
      </c>
      <c r="B63" s="25">
        <v>41519</v>
      </c>
      <c r="C63" s="16" t="s">
        <v>104</v>
      </c>
      <c r="D63" s="1">
        <v>90</v>
      </c>
      <c r="E63" s="3"/>
      <c r="F63" s="99" t="s">
        <v>122</v>
      </c>
      <c r="G63" s="140"/>
    </row>
    <row r="64" spans="1:7">
      <c r="A64" s="25">
        <v>41555</v>
      </c>
      <c r="B64" s="95">
        <v>41519</v>
      </c>
      <c r="C64" s="88" t="s">
        <v>123</v>
      </c>
      <c r="D64" s="1">
        <v>91</v>
      </c>
      <c r="E64" s="3"/>
      <c r="F64" s="113">
        <v>200</v>
      </c>
      <c r="G64" s="142"/>
    </row>
    <row r="65" spans="1:7">
      <c r="A65" s="66" t="s">
        <v>134</v>
      </c>
      <c r="B65" s="25">
        <v>41519</v>
      </c>
      <c r="C65" s="16" t="s">
        <v>104</v>
      </c>
      <c r="D65" s="1">
        <v>92</v>
      </c>
      <c r="E65" s="3"/>
      <c r="F65" s="92" t="s">
        <v>122</v>
      </c>
      <c r="G65" s="140"/>
    </row>
    <row r="66" spans="1:7">
      <c r="A66" s="25">
        <v>41533</v>
      </c>
      <c r="B66" s="25">
        <v>41519</v>
      </c>
      <c r="C66" s="8" t="s">
        <v>125</v>
      </c>
      <c r="D66" s="76">
        <v>93</v>
      </c>
      <c r="E66" s="3"/>
      <c r="F66" s="113">
        <v>162</v>
      </c>
      <c r="G66" s="140"/>
    </row>
    <row r="67" spans="1:7">
      <c r="A67" s="25">
        <v>41543</v>
      </c>
      <c r="B67" s="25">
        <v>41519</v>
      </c>
      <c r="C67" s="8" t="s">
        <v>126</v>
      </c>
      <c r="D67" s="31">
        <v>94</v>
      </c>
      <c r="E67" s="3"/>
      <c r="F67" s="113">
        <v>100</v>
      </c>
      <c r="G67" s="140"/>
    </row>
    <row r="68" spans="1:7">
      <c r="A68" s="25">
        <v>41536</v>
      </c>
      <c r="B68" s="25">
        <v>41519</v>
      </c>
      <c r="C68" s="8" t="s">
        <v>128</v>
      </c>
      <c r="D68" s="31">
        <v>95</v>
      </c>
      <c r="E68" s="3"/>
      <c r="F68" s="113">
        <v>20</v>
      </c>
      <c r="G68" s="140"/>
    </row>
    <row r="69" spans="1:7">
      <c r="A69" s="66" t="s">
        <v>83</v>
      </c>
      <c r="B69" s="25">
        <v>41547</v>
      </c>
      <c r="C69" s="8" t="s">
        <v>82</v>
      </c>
      <c r="D69" s="31" t="s">
        <v>83</v>
      </c>
      <c r="E69" s="3"/>
      <c r="F69" s="113">
        <v>387.16</v>
      </c>
      <c r="G69" s="125"/>
    </row>
    <row r="70" spans="1:7">
      <c r="A70" s="25">
        <v>41547</v>
      </c>
      <c r="B70" s="25">
        <v>41547</v>
      </c>
      <c r="C70" s="88" t="s">
        <v>130</v>
      </c>
      <c r="D70" s="8"/>
      <c r="E70" s="3">
        <v>8900</v>
      </c>
      <c r="F70" s="74"/>
      <c r="G70" s="125"/>
    </row>
    <row r="71" spans="1:7">
      <c r="A71" s="25">
        <v>41547</v>
      </c>
      <c r="B71" s="25">
        <v>41547</v>
      </c>
      <c r="C71" s="88" t="s">
        <v>135</v>
      </c>
      <c r="D71" s="8"/>
      <c r="E71" s="1">
        <v>12.65</v>
      </c>
      <c r="F71" s="74"/>
      <c r="G71" s="140"/>
    </row>
    <row r="72" spans="1:7">
      <c r="A72" s="25">
        <v>41564</v>
      </c>
      <c r="B72" s="25">
        <v>41554</v>
      </c>
      <c r="C72" s="8" t="s">
        <v>126</v>
      </c>
      <c r="D72" s="31">
        <v>96</v>
      </c>
      <c r="E72" s="3"/>
      <c r="F72" s="113">
        <v>24</v>
      </c>
      <c r="G72" s="141"/>
    </row>
    <row r="73" spans="1:7">
      <c r="A73" s="95">
        <v>41561</v>
      </c>
      <c r="B73" s="95">
        <v>41554</v>
      </c>
      <c r="C73" s="88" t="s">
        <v>131</v>
      </c>
      <c r="D73" s="106">
        <v>97</v>
      </c>
      <c r="E73" s="88"/>
      <c r="F73" s="117">
        <v>638.53</v>
      </c>
      <c r="G73" s="146"/>
    </row>
    <row r="74" spans="1:7">
      <c r="A74" s="95">
        <v>41562</v>
      </c>
      <c r="B74" s="95">
        <v>41554</v>
      </c>
      <c r="C74" s="88" t="s">
        <v>84</v>
      </c>
      <c r="D74" s="100">
        <v>98</v>
      </c>
      <c r="E74" s="4"/>
      <c r="F74" s="114">
        <v>301.92</v>
      </c>
      <c r="G74" s="140"/>
    </row>
    <row r="75" spans="1:7">
      <c r="A75" s="25">
        <v>41562</v>
      </c>
      <c r="B75" s="25">
        <v>41554</v>
      </c>
      <c r="C75" s="8" t="s">
        <v>82</v>
      </c>
      <c r="D75" s="31">
        <v>99</v>
      </c>
      <c r="E75" s="3"/>
      <c r="F75" s="113">
        <v>77.790000000000006</v>
      </c>
      <c r="G75" s="140"/>
    </row>
    <row r="76" spans="1:7">
      <c r="A76" s="25">
        <v>41562</v>
      </c>
      <c r="B76" s="25">
        <v>41554</v>
      </c>
      <c r="C76" s="8" t="s">
        <v>132</v>
      </c>
      <c r="D76" s="31">
        <v>100</v>
      </c>
      <c r="E76" s="3"/>
      <c r="F76" s="113">
        <v>100</v>
      </c>
      <c r="G76" s="146"/>
    </row>
    <row r="77" spans="1:7">
      <c r="A77" s="108" t="s">
        <v>83</v>
      </c>
      <c r="B77" s="95">
        <v>41578</v>
      </c>
      <c r="C77" s="88" t="s">
        <v>82</v>
      </c>
      <c r="D77" s="100" t="s">
        <v>83</v>
      </c>
      <c r="E77" s="4"/>
      <c r="F77" s="114">
        <v>461.86</v>
      </c>
      <c r="G77" s="146"/>
    </row>
    <row r="78" spans="1:7">
      <c r="A78" s="108" t="s">
        <v>83</v>
      </c>
      <c r="B78" s="95">
        <v>41578</v>
      </c>
      <c r="C78" s="88" t="s">
        <v>133</v>
      </c>
      <c r="D78" s="100" t="s">
        <v>83</v>
      </c>
      <c r="E78" s="4"/>
      <c r="F78" s="114">
        <v>279.73</v>
      </c>
      <c r="G78" s="146"/>
    </row>
    <row r="79" spans="1:7">
      <c r="A79" s="95">
        <v>41591</v>
      </c>
      <c r="B79" s="95">
        <v>41582</v>
      </c>
      <c r="C79" s="88" t="s">
        <v>107</v>
      </c>
      <c r="D79" s="100">
        <v>101</v>
      </c>
      <c r="E79" s="4"/>
      <c r="F79" s="114">
        <v>37.44</v>
      </c>
      <c r="G79" s="142"/>
    </row>
    <row r="80" spans="1:7">
      <c r="A80" s="153" t="s">
        <v>134</v>
      </c>
      <c r="B80" s="25">
        <v>41582</v>
      </c>
      <c r="C80" s="16" t="s">
        <v>104</v>
      </c>
      <c r="D80" s="31">
        <v>102</v>
      </c>
      <c r="E80" s="3"/>
      <c r="F80" s="92" t="s">
        <v>122</v>
      </c>
      <c r="G80" s="140"/>
    </row>
    <row r="81" spans="1:7">
      <c r="A81" s="25">
        <v>41597</v>
      </c>
      <c r="B81" s="25">
        <v>41582</v>
      </c>
      <c r="C81" s="8" t="s">
        <v>136</v>
      </c>
      <c r="D81" s="31">
        <v>103</v>
      </c>
      <c r="E81" s="3"/>
      <c r="F81" s="113">
        <v>50</v>
      </c>
      <c r="G81" s="140"/>
    </row>
    <row r="82" spans="1:7">
      <c r="A82" s="25">
        <v>41586</v>
      </c>
      <c r="B82" s="25">
        <v>41582</v>
      </c>
      <c r="C82" s="8" t="s">
        <v>137</v>
      </c>
      <c r="D82" s="31">
        <v>104</v>
      </c>
      <c r="E82" s="3"/>
      <c r="F82" s="113">
        <v>6</v>
      </c>
      <c r="G82" s="146"/>
    </row>
    <row r="83" spans="1:7">
      <c r="A83" s="95">
        <v>41591</v>
      </c>
      <c r="B83" s="95">
        <v>41582</v>
      </c>
      <c r="C83" s="88" t="s">
        <v>107</v>
      </c>
      <c r="D83" s="100">
        <v>105</v>
      </c>
      <c r="E83" s="4"/>
      <c r="F83" s="114">
        <v>290.87</v>
      </c>
      <c r="G83" s="146"/>
    </row>
    <row r="84" spans="1:7">
      <c r="A84" s="95">
        <v>41586</v>
      </c>
      <c r="B84" s="95">
        <v>41582</v>
      </c>
      <c r="C84" s="88" t="s">
        <v>131</v>
      </c>
      <c r="D84" s="100">
        <v>106</v>
      </c>
      <c r="E84" s="4"/>
      <c r="F84" s="114">
        <v>212.92</v>
      </c>
      <c r="G84" s="140"/>
    </row>
    <row r="85" spans="1:7">
      <c r="A85" s="25">
        <v>41603</v>
      </c>
      <c r="B85" s="25">
        <v>41596</v>
      </c>
      <c r="C85" s="8" t="s">
        <v>32</v>
      </c>
      <c r="D85" s="31">
        <v>107</v>
      </c>
      <c r="E85" s="3"/>
      <c r="F85" s="113">
        <v>213</v>
      </c>
      <c r="G85" s="146"/>
    </row>
    <row r="86" spans="1:7">
      <c r="A86" s="108" t="s">
        <v>83</v>
      </c>
      <c r="B86" s="95">
        <v>41606</v>
      </c>
      <c r="C86" s="88" t="s">
        <v>133</v>
      </c>
      <c r="D86" s="100" t="s">
        <v>83</v>
      </c>
      <c r="E86" s="4"/>
      <c r="F86" s="114">
        <v>326.5</v>
      </c>
      <c r="G86" s="146"/>
    </row>
    <row r="87" spans="1:7">
      <c r="A87" s="95">
        <v>41614</v>
      </c>
      <c r="B87" s="95">
        <v>41610</v>
      </c>
      <c r="C87" s="88" t="s">
        <v>131</v>
      </c>
      <c r="D87" s="100">
        <v>108</v>
      </c>
      <c r="E87" s="4"/>
      <c r="F87" s="114">
        <v>207.86</v>
      </c>
      <c r="G87" s="146"/>
    </row>
    <row r="88" spans="1:7">
      <c r="A88" s="95">
        <v>41619</v>
      </c>
      <c r="B88" s="95">
        <v>41610</v>
      </c>
      <c r="C88" s="88" t="s">
        <v>107</v>
      </c>
      <c r="D88" s="100">
        <v>109</v>
      </c>
      <c r="E88" s="4"/>
      <c r="F88" s="114">
        <v>300.49</v>
      </c>
      <c r="G88" s="142"/>
    </row>
    <row r="89" spans="1:7">
      <c r="A89" s="153" t="s">
        <v>134</v>
      </c>
      <c r="B89" s="25">
        <v>41610</v>
      </c>
      <c r="C89" s="16" t="s">
        <v>104</v>
      </c>
      <c r="D89" s="31">
        <v>110</v>
      </c>
      <c r="E89" s="3"/>
      <c r="F89" s="92" t="s">
        <v>122</v>
      </c>
      <c r="G89" s="142"/>
    </row>
    <row r="90" spans="1:7">
      <c r="A90" s="153" t="s">
        <v>134</v>
      </c>
      <c r="B90" s="95">
        <v>41610</v>
      </c>
      <c r="C90" s="101" t="s">
        <v>104</v>
      </c>
      <c r="D90" s="100">
        <v>111</v>
      </c>
      <c r="E90" s="3"/>
      <c r="F90" s="92" t="s">
        <v>122</v>
      </c>
      <c r="G90" s="147"/>
    </row>
    <row r="91" spans="1:7">
      <c r="A91" s="108" t="s">
        <v>83</v>
      </c>
      <c r="B91" s="95">
        <v>41638</v>
      </c>
      <c r="C91" s="88" t="s">
        <v>133</v>
      </c>
      <c r="D91" s="100" t="s">
        <v>83</v>
      </c>
      <c r="E91" s="4"/>
      <c r="F91" s="104">
        <v>326.5</v>
      </c>
      <c r="G91" s="94"/>
    </row>
    <row r="92" spans="1:7">
      <c r="A92" s="112">
        <v>41639</v>
      </c>
      <c r="B92" s="25">
        <v>41639</v>
      </c>
      <c r="C92" s="8" t="s">
        <v>135</v>
      </c>
      <c r="D92" s="31"/>
      <c r="E92" s="3">
        <v>13.72</v>
      </c>
      <c r="F92" s="90"/>
      <c r="G92" s="147"/>
    </row>
    <row r="93" spans="1:7">
      <c r="A93" s="95">
        <v>41653</v>
      </c>
      <c r="B93" s="95">
        <v>41645</v>
      </c>
      <c r="C93" s="88" t="s">
        <v>107</v>
      </c>
      <c r="D93" s="100">
        <v>112</v>
      </c>
      <c r="E93" s="4"/>
      <c r="F93" s="104">
        <v>290.87</v>
      </c>
      <c r="G93" s="147"/>
    </row>
    <row r="94" spans="1:7">
      <c r="A94" s="95">
        <v>41653</v>
      </c>
      <c r="B94" s="95">
        <v>41645</v>
      </c>
      <c r="C94" s="88" t="s">
        <v>133</v>
      </c>
      <c r="D94" s="100">
        <v>113</v>
      </c>
      <c r="E94" s="4"/>
      <c r="F94" s="104">
        <v>21.6</v>
      </c>
      <c r="G94" s="147"/>
    </row>
    <row r="95" spans="1:7">
      <c r="A95" s="108" t="s">
        <v>83</v>
      </c>
      <c r="B95" s="95">
        <v>41667</v>
      </c>
      <c r="C95" s="88" t="s">
        <v>133</v>
      </c>
      <c r="D95" s="100" t="s">
        <v>83</v>
      </c>
      <c r="E95" s="4"/>
      <c r="F95" s="104">
        <v>326.5</v>
      </c>
      <c r="G95" s="140"/>
    </row>
    <row r="96" spans="1:7">
      <c r="A96" s="25"/>
      <c r="B96" s="25">
        <v>41667</v>
      </c>
      <c r="C96" s="8" t="s">
        <v>138</v>
      </c>
      <c r="D96" s="31">
        <v>114</v>
      </c>
      <c r="E96" s="3"/>
      <c r="F96" s="113">
        <v>52</v>
      </c>
      <c r="G96" s="146"/>
    </row>
    <row r="97" spans="1:7">
      <c r="A97" s="95"/>
      <c r="B97" s="95">
        <v>41673</v>
      </c>
      <c r="C97" s="88" t="s">
        <v>107</v>
      </c>
      <c r="D97" s="100">
        <v>115</v>
      </c>
      <c r="E97" s="4"/>
      <c r="F97" s="114">
        <v>300.49</v>
      </c>
      <c r="G97" s="140"/>
    </row>
    <row r="98" spans="1:7">
      <c r="A98" s="25"/>
      <c r="B98" s="25">
        <v>41673</v>
      </c>
      <c r="C98" s="8" t="s">
        <v>139</v>
      </c>
      <c r="D98" s="1">
        <v>116</v>
      </c>
      <c r="E98" s="3"/>
      <c r="F98" s="113">
        <v>38</v>
      </c>
      <c r="G98" s="146"/>
    </row>
    <row r="99" spans="1:7">
      <c r="A99" s="95"/>
      <c r="B99" s="95">
        <v>41673</v>
      </c>
      <c r="C99" s="88" t="s">
        <v>131</v>
      </c>
      <c r="D99" s="106">
        <v>117</v>
      </c>
      <c r="E99" s="4"/>
      <c r="F99" s="114">
        <v>236.56</v>
      </c>
      <c r="G99" s="146"/>
    </row>
    <row r="100" spans="1:7">
      <c r="A100" s="95">
        <v>41681</v>
      </c>
      <c r="B100" s="95">
        <v>41673</v>
      </c>
      <c r="C100" s="88" t="s">
        <v>131</v>
      </c>
      <c r="D100" s="106">
        <v>118</v>
      </c>
      <c r="E100" s="4"/>
      <c r="F100" s="114">
        <v>231.18</v>
      </c>
      <c r="G100" s="146"/>
    </row>
    <row r="101" spans="1:7">
      <c r="A101" s="108" t="s">
        <v>83</v>
      </c>
      <c r="B101" s="95">
        <v>41698</v>
      </c>
      <c r="C101" s="88" t="s">
        <v>133</v>
      </c>
      <c r="D101" s="106" t="s">
        <v>83</v>
      </c>
      <c r="E101" s="4"/>
      <c r="F101" s="114">
        <v>326.5</v>
      </c>
      <c r="G101" s="140"/>
    </row>
    <row r="102" spans="1:7">
      <c r="A102" s="25">
        <v>41715</v>
      </c>
      <c r="B102" s="25">
        <v>41701</v>
      </c>
      <c r="C102" s="8" t="s">
        <v>136</v>
      </c>
      <c r="D102" s="1">
        <v>119</v>
      </c>
      <c r="E102" s="3"/>
      <c r="F102" s="113">
        <v>20</v>
      </c>
      <c r="G102" s="140"/>
    </row>
    <row r="103" spans="1:7">
      <c r="A103" s="25">
        <v>41710</v>
      </c>
      <c r="B103" s="25">
        <v>41701</v>
      </c>
      <c r="C103" s="8" t="s">
        <v>84</v>
      </c>
      <c r="D103" s="1">
        <v>120</v>
      </c>
      <c r="E103" s="3"/>
      <c r="F103" s="113">
        <v>337.49</v>
      </c>
      <c r="G103" s="140"/>
    </row>
    <row r="104" spans="1:7">
      <c r="A104" s="25">
        <v>41715</v>
      </c>
      <c r="B104" s="25">
        <v>41701</v>
      </c>
      <c r="C104" s="8" t="s">
        <v>32</v>
      </c>
      <c r="D104" s="1">
        <v>121</v>
      </c>
      <c r="E104" s="3"/>
      <c r="F104" s="113">
        <v>235</v>
      </c>
      <c r="G104" s="140"/>
    </row>
    <row r="105" spans="1:7">
      <c r="A105" s="66" t="s">
        <v>83</v>
      </c>
      <c r="B105" s="25">
        <v>41726</v>
      </c>
      <c r="C105" s="8" t="s">
        <v>133</v>
      </c>
      <c r="D105" s="1" t="s">
        <v>83</v>
      </c>
      <c r="E105" s="3"/>
      <c r="F105" s="113">
        <v>326.5</v>
      </c>
      <c r="G105" s="140"/>
    </row>
    <row r="106" spans="1:7">
      <c r="A106" s="112">
        <v>41729</v>
      </c>
      <c r="B106" s="25">
        <v>41729</v>
      </c>
      <c r="C106" s="8" t="s">
        <v>135</v>
      </c>
      <c r="D106" s="1"/>
      <c r="E106" s="3">
        <v>12.12</v>
      </c>
      <c r="F106" s="113"/>
      <c r="G106" s="140"/>
    </row>
    <row r="107" spans="1:7">
      <c r="E107" s="70">
        <f>SUM(E18:E106)</f>
        <v>18944.900000000001</v>
      </c>
      <c r="F107" s="70">
        <f>SUM(F18:F106)</f>
        <v>15611.910000000002</v>
      </c>
      <c r="G107" s="35"/>
    </row>
    <row r="108" spans="1:7">
      <c r="E108" s="70"/>
      <c r="F108" s="70"/>
      <c r="G108" s="35"/>
    </row>
    <row r="109" spans="1:7">
      <c r="E109" s="44" t="s">
        <v>96</v>
      </c>
      <c r="G109" s="58">
        <f>SUM(E107-F107)</f>
        <v>3332.99</v>
      </c>
    </row>
    <row r="110" spans="1:7">
      <c r="A110" s="65"/>
      <c r="B110" s="65"/>
      <c r="C110" s="65"/>
      <c r="D110" s="65"/>
      <c r="E110" s="65"/>
      <c r="F110" s="65"/>
      <c r="G110" s="149">
        <f>SUM(G14+G109)</f>
        <v>26565.550000000003</v>
      </c>
    </row>
    <row r="111" spans="1:7">
      <c r="B111" s="44"/>
      <c r="C111" s="125" t="s">
        <v>102</v>
      </c>
      <c r="F111" s="30" t="s">
        <v>155</v>
      </c>
      <c r="G111" s="136">
        <v>0</v>
      </c>
    </row>
    <row r="112" spans="1:7">
      <c r="B112" s="44"/>
      <c r="C112" s="67"/>
      <c r="F112" s="30"/>
      <c r="G112" s="136"/>
    </row>
    <row r="113" spans="1:7">
      <c r="B113" s="44"/>
      <c r="C113" s="67"/>
      <c r="F113" s="30"/>
      <c r="G113" s="136"/>
    </row>
    <row r="114" spans="1:7" ht="15.75" thickBot="1">
      <c r="A114" s="41"/>
      <c r="C114" s="41" t="s">
        <v>97</v>
      </c>
      <c r="G114" s="148">
        <f>SUM(G110:G111)</f>
        <v>26565.550000000003</v>
      </c>
    </row>
    <row r="115" spans="1:7">
      <c r="G115" s="150"/>
    </row>
    <row r="116" spans="1:7">
      <c r="A116" s="41"/>
      <c r="C116" s="52" t="s">
        <v>156</v>
      </c>
      <c r="G116" s="151">
        <v>26565.55</v>
      </c>
    </row>
    <row r="117" spans="1:7">
      <c r="B117" s="44"/>
      <c r="C117" s="52"/>
      <c r="G117" s="35"/>
    </row>
    <row r="118" spans="1:7">
      <c r="B118" s="44"/>
      <c r="C118" s="41" t="s">
        <v>159</v>
      </c>
      <c r="G118" s="151">
        <f>G114-G116</f>
        <v>0</v>
      </c>
    </row>
    <row r="119" spans="1:7">
      <c r="B119" s="44"/>
      <c r="C119" s="41"/>
      <c r="G119" s="151"/>
    </row>
    <row r="120" spans="1:7">
      <c r="B120" s="44"/>
      <c r="C120" s="41" t="s">
        <v>158</v>
      </c>
      <c r="G120" s="151">
        <f>G116</f>
        <v>26565.55</v>
      </c>
    </row>
    <row r="121" spans="1:7">
      <c r="B121" s="44"/>
      <c r="C121" s="41"/>
      <c r="G121" s="151"/>
    </row>
    <row r="122" spans="1:7">
      <c r="A122" s="44" t="s">
        <v>98</v>
      </c>
    </row>
    <row r="124" spans="1:7">
      <c r="A124" s="44" t="s">
        <v>99</v>
      </c>
      <c r="D124" s="44" t="s">
        <v>100</v>
      </c>
    </row>
    <row r="128" spans="1:7">
      <c r="A128" t="s">
        <v>160</v>
      </c>
      <c r="D128" t="s">
        <v>161</v>
      </c>
    </row>
    <row r="130" spans="1:4">
      <c r="A130" t="s">
        <v>162</v>
      </c>
    </row>
    <row r="134" spans="1:4">
      <c r="A134" t="s">
        <v>160</v>
      </c>
      <c r="D134" t="s">
        <v>161</v>
      </c>
    </row>
    <row r="136" spans="1:4">
      <c r="A136" t="s">
        <v>162</v>
      </c>
    </row>
  </sheetData>
  <pageMargins left="0.7" right="0.7" top="0.75" bottom="0.75" header="0.3" footer="0.3"/>
  <pageSetup paperSize="9" scale="86" orientation="portrait" horizontalDpi="4294967293" verticalDpi="0" r:id="rId1"/>
  <drawing r:id="rId2"/>
  <legacyDrawing r:id="rId3"/>
  <oleObjects>
    <oleObject progId="Visio.Drawing.6" shapeId="8193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J43"/>
  <sheetViews>
    <sheetView topLeftCell="A23" zoomScaleNormal="100" workbookViewId="0">
      <selection activeCell="H16" sqref="H16"/>
    </sheetView>
  </sheetViews>
  <sheetFormatPr defaultRowHeight="15"/>
  <cols>
    <col min="1" max="1" width="12.7109375" customWidth="1"/>
    <col min="2" max="2" width="12.85546875" customWidth="1"/>
    <col min="3" max="3" width="32.85546875" customWidth="1"/>
    <col min="4" max="4" width="20.85546875" customWidth="1"/>
    <col min="5" max="5" width="11.140625" customWidth="1"/>
    <col min="8" max="8" width="21.28515625" customWidth="1"/>
  </cols>
  <sheetData>
    <row r="1" spans="1:10" ht="18.75">
      <c r="A1" s="127" t="s">
        <v>140</v>
      </c>
      <c r="G1" s="67"/>
      <c r="H1" s="67"/>
      <c r="I1" s="67"/>
      <c r="J1" s="67"/>
    </row>
    <row r="2" spans="1:10">
      <c r="G2" s="67"/>
      <c r="H2" s="67"/>
      <c r="I2" s="67"/>
      <c r="J2" s="67"/>
    </row>
    <row r="3" spans="1:10" ht="15.75">
      <c r="A3" s="128" t="s">
        <v>141</v>
      </c>
      <c r="G3" s="67"/>
      <c r="H3" s="40"/>
      <c r="I3" s="67"/>
      <c r="J3" s="67"/>
    </row>
    <row r="4" spans="1:10" ht="15.75">
      <c r="A4" s="128"/>
      <c r="G4" s="53"/>
      <c r="H4" s="126"/>
      <c r="I4" s="40"/>
      <c r="J4" s="53"/>
    </row>
    <row r="5" spans="1:10" ht="15.75">
      <c r="A5" s="128"/>
      <c r="G5" s="53"/>
      <c r="H5" s="126"/>
      <c r="I5" s="40"/>
      <c r="J5" s="53"/>
    </row>
    <row r="6" spans="1:10">
      <c r="G6" s="53"/>
      <c r="H6" s="126"/>
      <c r="I6" s="40"/>
      <c r="J6" s="53"/>
    </row>
    <row r="7" spans="1:10" ht="60">
      <c r="A7" s="129" t="s">
        <v>142</v>
      </c>
      <c r="B7" s="129" t="s">
        <v>143</v>
      </c>
      <c r="C7" s="129" t="s">
        <v>144</v>
      </c>
      <c r="D7" s="129" t="s">
        <v>145</v>
      </c>
      <c r="E7" s="129" t="s">
        <v>146</v>
      </c>
      <c r="F7" s="130"/>
      <c r="G7" s="53"/>
      <c r="H7" s="126"/>
      <c r="I7" s="40"/>
      <c r="J7" s="53"/>
    </row>
    <row r="8" spans="1:10">
      <c r="A8" s="10"/>
      <c r="C8" s="10"/>
      <c r="E8" s="131"/>
      <c r="G8" s="53"/>
      <c r="H8" s="126"/>
      <c r="I8" s="40"/>
      <c r="J8" s="53"/>
    </row>
    <row r="9" spans="1:10">
      <c r="A9" s="132">
        <v>41360</v>
      </c>
      <c r="B9" s="30">
        <v>721666928</v>
      </c>
      <c r="C9" s="133" t="s">
        <v>147</v>
      </c>
      <c r="D9" s="30" t="s">
        <v>148</v>
      </c>
      <c r="E9" s="134">
        <v>36.93</v>
      </c>
      <c r="G9" s="53"/>
      <c r="H9" s="126"/>
      <c r="I9" s="40"/>
      <c r="J9" s="53"/>
    </row>
    <row r="10" spans="1:10">
      <c r="A10" s="132">
        <v>41366</v>
      </c>
      <c r="B10" s="30">
        <v>579150908</v>
      </c>
      <c r="C10" s="133" t="s">
        <v>149</v>
      </c>
      <c r="D10" s="30" t="s">
        <v>148</v>
      </c>
      <c r="E10" s="134">
        <v>9.48</v>
      </c>
      <c r="G10" s="53"/>
      <c r="H10" s="126"/>
      <c r="I10" s="67"/>
      <c r="J10" s="40"/>
    </row>
    <row r="11" spans="1:10">
      <c r="A11" s="132">
        <v>41389</v>
      </c>
      <c r="B11" s="30">
        <v>709814028</v>
      </c>
      <c r="C11" s="133" t="s">
        <v>150</v>
      </c>
      <c r="D11" s="30" t="s">
        <v>148</v>
      </c>
      <c r="E11" s="134">
        <v>3.52</v>
      </c>
      <c r="G11" s="53"/>
      <c r="H11" s="126"/>
      <c r="I11" s="40"/>
      <c r="J11" s="53"/>
    </row>
    <row r="12" spans="1:10">
      <c r="A12" s="132">
        <v>41389</v>
      </c>
      <c r="B12" s="30">
        <v>709814028</v>
      </c>
      <c r="C12" s="133" t="s">
        <v>150</v>
      </c>
      <c r="D12" s="30" t="s">
        <v>148</v>
      </c>
      <c r="E12" s="134">
        <v>131.53</v>
      </c>
      <c r="G12" s="53"/>
      <c r="H12" s="126"/>
      <c r="I12" s="40"/>
      <c r="J12" s="53"/>
    </row>
    <row r="13" spans="1:10">
      <c r="A13" s="132">
        <v>41389</v>
      </c>
      <c r="B13" s="30">
        <v>709814028</v>
      </c>
      <c r="C13" s="133" t="s">
        <v>150</v>
      </c>
      <c r="D13" s="30" t="s">
        <v>148</v>
      </c>
      <c r="E13" s="135">
        <v>1.9</v>
      </c>
      <c r="G13" s="67"/>
      <c r="H13" s="67"/>
      <c r="I13" s="67"/>
      <c r="J13" s="67"/>
    </row>
    <row r="14" spans="1:10">
      <c r="A14" s="132">
        <v>41393</v>
      </c>
      <c r="B14" s="30">
        <v>721666928</v>
      </c>
      <c r="C14" s="133" t="s">
        <v>147</v>
      </c>
      <c r="D14" s="30" t="s">
        <v>148</v>
      </c>
      <c r="E14" s="134">
        <v>31.43</v>
      </c>
      <c r="G14" s="67"/>
      <c r="H14" s="67"/>
      <c r="I14" s="67"/>
      <c r="J14" s="67"/>
    </row>
    <row r="15" spans="1:10">
      <c r="A15" s="132">
        <v>41458</v>
      </c>
      <c r="B15" s="30">
        <v>709814028</v>
      </c>
      <c r="C15" s="133" t="s">
        <v>150</v>
      </c>
      <c r="D15" s="30" t="s">
        <v>148</v>
      </c>
      <c r="E15" s="134">
        <v>48.59</v>
      </c>
      <c r="G15" s="67"/>
      <c r="H15" s="67"/>
      <c r="I15" s="67"/>
      <c r="J15" s="67"/>
    </row>
    <row r="16" spans="1:10">
      <c r="A16" s="132">
        <v>41458</v>
      </c>
      <c r="B16" s="30">
        <v>709814028</v>
      </c>
      <c r="C16" s="133" t="s">
        <v>150</v>
      </c>
      <c r="D16" s="30" t="s">
        <v>148</v>
      </c>
      <c r="E16" s="134">
        <v>50.2</v>
      </c>
      <c r="G16" s="67"/>
      <c r="H16" s="67"/>
      <c r="I16" s="67"/>
      <c r="J16" s="67"/>
    </row>
    <row r="17" spans="1:10">
      <c r="A17" s="132">
        <v>41465</v>
      </c>
      <c r="B17" s="30">
        <v>709814028</v>
      </c>
      <c r="C17" s="133" t="s">
        <v>150</v>
      </c>
      <c r="D17" s="30" t="s">
        <v>148</v>
      </c>
      <c r="E17" s="134">
        <v>48.59</v>
      </c>
      <c r="G17" s="67"/>
      <c r="H17" s="67"/>
      <c r="I17" s="67"/>
      <c r="J17" s="67"/>
    </row>
    <row r="18" spans="1:10">
      <c r="A18" s="132">
        <v>41465</v>
      </c>
      <c r="B18" s="30">
        <v>709814028</v>
      </c>
      <c r="C18" s="133" t="s">
        <v>150</v>
      </c>
      <c r="D18" s="30" t="s">
        <v>148</v>
      </c>
      <c r="E18" s="134">
        <v>3.79</v>
      </c>
      <c r="G18" s="67"/>
      <c r="H18" s="67"/>
      <c r="I18" s="67"/>
      <c r="J18" s="67"/>
    </row>
    <row r="19" spans="1:10">
      <c r="A19" s="132">
        <v>41465</v>
      </c>
      <c r="B19" s="30">
        <v>709814028</v>
      </c>
      <c r="C19" s="133" t="s">
        <v>150</v>
      </c>
      <c r="D19" s="30" t="s">
        <v>148</v>
      </c>
      <c r="E19" s="134">
        <v>2.38</v>
      </c>
      <c r="G19" s="67"/>
      <c r="H19" s="67"/>
      <c r="I19" s="67"/>
      <c r="J19" s="67"/>
    </row>
    <row r="20" spans="1:10">
      <c r="A20" s="132">
        <v>41457</v>
      </c>
      <c r="B20" s="30">
        <v>145016247</v>
      </c>
      <c r="C20" s="133" t="s">
        <v>151</v>
      </c>
      <c r="D20" s="30" t="s">
        <v>148</v>
      </c>
      <c r="E20" s="134">
        <v>63.16</v>
      </c>
      <c r="G20" s="67"/>
      <c r="H20" s="67"/>
      <c r="I20" s="67"/>
      <c r="J20" s="67"/>
    </row>
    <row r="21" spans="1:10">
      <c r="A21" s="132">
        <v>41488</v>
      </c>
      <c r="B21" s="30">
        <v>145016247</v>
      </c>
      <c r="C21" s="133" t="s">
        <v>151</v>
      </c>
      <c r="D21" s="30" t="s">
        <v>148</v>
      </c>
      <c r="E21" s="134">
        <v>49.51</v>
      </c>
      <c r="G21" s="67"/>
      <c r="H21" s="67"/>
      <c r="I21" s="67"/>
      <c r="J21" s="67"/>
    </row>
    <row r="22" spans="1:10">
      <c r="A22" s="132">
        <v>41506</v>
      </c>
      <c r="B22" s="30">
        <v>709814028</v>
      </c>
      <c r="C22" s="133" t="s">
        <v>150</v>
      </c>
      <c r="D22" s="30" t="s">
        <v>148</v>
      </c>
      <c r="E22" s="135">
        <v>50.2</v>
      </c>
      <c r="G22" s="67"/>
      <c r="H22" s="67"/>
      <c r="I22" s="67"/>
      <c r="J22" s="67"/>
    </row>
    <row r="23" spans="1:10">
      <c r="A23" s="132">
        <v>41514</v>
      </c>
      <c r="B23" s="30">
        <v>839835673</v>
      </c>
      <c r="C23" s="133" t="s">
        <v>152</v>
      </c>
      <c r="D23" s="30" t="s">
        <v>148</v>
      </c>
      <c r="E23" s="135">
        <v>20</v>
      </c>
      <c r="G23" s="67"/>
      <c r="H23" s="67"/>
      <c r="I23" s="67"/>
      <c r="J23" s="67"/>
    </row>
    <row r="24" spans="1:10">
      <c r="A24" s="132">
        <v>41526</v>
      </c>
      <c r="B24" s="30">
        <v>661536533</v>
      </c>
      <c r="C24" s="133" t="s">
        <v>153</v>
      </c>
      <c r="D24" s="30" t="s">
        <v>148</v>
      </c>
      <c r="E24" s="135">
        <v>27</v>
      </c>
      <c r="G24" s="67"/>
      <c r="H24" s="67"/>
      <c r="I24" s="67"/>
      <c r="J24" s="93"/>
    </row>
    <row r="25" spans="1:10">
      <c r="A25" s="132">
        <v>41523</v>
      </c>
      <c r="B25" s="30">
        <v>145016247</v>
      </c>
      <c r="C25" s="133" t="s">
        <v>151</v>
      </c>
      <c r="D25" s="30" t="s">
        <v>148</v>
      </c>
      <c r="E25" s="135">
        <v>91.51</v>
      </c>
      <c r="G25" s="67"/>
      <c r="H25" s="67"/>
      <c r="I25" s="67"/>
      <c r="J25" s="67"/>
    </row>
    <row r="26" spans="1:10">
      <c r="A26" s="132">
        <v>41548</v>
      </c>
      <c r="B26" s="30">
        <v>145016247</v>
      </c>
      <c r="C26" s="133" t="s">
        <v>151</v>
      </c>
      <c r="D26" s="30" t="s">
        <v>148</v>
      </c>
      <c r="E26" s="135">
        <v>31.58</v>
      </c>
      <c r="F26" s="136"/>
      <c r="G26" s="67"/>
      <c r="H26" s="67"/>
      <c r="I26" s="67"/>
      <c r="J26" s="67"/>
    </row>
    <row r="27" spans="1:10">
      <c r="A27" s="132">
        <v>41527</v>
      </c>
      <c r="B27" s="30">
        <v>709814028</v>
      </c>
      <c r="C27" s="133" t="s">
        <v>150</v>
      </c>
      <c r="D27" s="30" t="s">
        <v>148</v>
      </c>
      <c r="E27" s="135">
        <v>50.32</v>
      </c>
      <c r="G27" s="67"/>
      <c r="H27" s="67"/>
      <c r="I27" s="67"/>
      <c r="J27" s="67"/>
    </row>
    <row r="28" spans="1:10">
      <c r="A28" s="132">
        <v>41557</v>
      </c>
      <c r="B28" s="30">
        <v>709814028</v>
      </c>
      <c r="C28" s="133" t="s">
        <v>150</v>
      </c>
      <c r="D28" s="30" t="s">
        <v>148</v>
      </c>
      <c r="E28" s="135">
        <v>3.83</v>
      </c>
      <c r="G28" s="67"/>
      <c r="H28" s="67"/>
      <c r="I28" s="67"/>
      <c r="J28" s="67"/>
    </row>
    <row r="29" spans="1:10">
      <c r="A29" s="132">
        <v>41557</v>
      </c>
      <c r="B29" s="30">
        <v>709814028</v>
      </c>
      <c r="C29" s="133" t="s">
        <v>150</v>
      </c>
      <c r="D29" s="30" t="s">
        <v>148</v>
      </c>
      <c r="E29" s="137">
        <v>2.41</v>
      </c>
    </row>
    <row r="30" spans="1:10">
      <c r="A30" s="132">
        <v>41556</v>
      </c>
      <c r="B30" s="30">
        <v>709814028</v>
      </c>
      <c r="C30" s="133" t="s">
        <v>150</v>
      </c>
      <c r="D30" s="30" t="s">
        <v>148</v>
      </c>
      <c r="E30" s="137">
        <v>48.48</v>
      </c>
    </row>
    <row r="31" spans="1:10">
      <c r="A31" s="132">
        <v>41575</v>
      </c>
      <c r="B31" s="30">
        <v>145016247</v>
      </c>
      <c r="C31" s="133" t="s">
        <v>151</v>
      </c>
      <c r="D31" s="30" t="s">
        <v>148</v>
      </c>
      <c r="E31" s="137">
        <v>35.49</v>
      </c>
    </row>
    <row r="32" spans="1:10">
      <c r="A32" s="132">
        <v>41604</v>
      </c>
      <c r="B32" s="30">
        <v>145016247</v>
      </c>
      <c r="C32" s="133" t="s">
        <v>151</v>
      </c>
      <c r="D32" s="30" t="s">
        <v>148</v>
      </c>
      <c r="E32" s="137">
        <v>34.64</v>
      </c>
    </row>
    <row r="33" spans="1:6">
      <c r="A33" s="132">
        <v>41589</v>
      </c>
      <c r="B33" s="30">
        <v>709814028</v>
      </c>
      <c r="C33" s="133" t="s">
        <v>150</v>
      </c>
      <c r="D33" s="30" t="s">
        <v>148</v>
      </c>
      <c r="E33" s="137">
        <v>50.08</v>
      </c>
    </row>
    <row r="34" spans="1:6">
      <c r="A34" s="132">
        <v>41618</v>
      </c>
      <c r="B34" s="30">
        <v>709814028</v>
      </c>
      <c r="C34" s="133" t="s">
        <v>150</v>
      </c>
      <c r="D34" s="30" t="s">
        <v>148</v>
      </c>
      <c r="E34" s="137">
        <v>48.48</v>
      </c>
    </row>
    <row r="35" spans="1:6">
      <c r="A35" s="132">
        <v>41649</v>
      </c>
      <c r="B35" s="30">
        <v>709814028</v>
      </c>
      <c r="C35" s="133" t="s">
        <v>150</v>
      </c>
      <c r="D35" s="30" t="s">
        <v>148</v>
      </c>
      <c r="E35" s="137">
        <v>50.08</v>
      </c>
    </row>
    <row r="36" spans="1:6">
      <c r="A36" s="132">
        <v>41628</v>
      </c>
      <c r="B36" s="30">
        <v>145016247</v>
      </c>
      <c r="C36" s="133" t="s">
        <v>151</v>
      </c>
      <c r="D36" s="30" t="s">
        <v>148</v>
      </c>
      <c r="E36" s="137">
        <v>39.43</v>
      </c>
    </row>
    <row r="37" spans="1:6">
      <c r="A37" s="132">
        <v>41669</v>
      </c>
      <c r="B37" s="30">
        <v>145016247</v>
      </c>
      <c r="C37" s="133" t="s">
        <v>151</v>
      </c>
      <c r="D37" s="30" t="s">
        <v>148</v>
      </c>
      <c r="E37" s="137">
        <v>38.53</v>
      </c>
    </row>
    <row r="38" spans="1:6">
      <c r="A38" s="132">
        <v>41669</v>
      </c>
      <c r="B38" s="30">
        <v>709814028</v>
      </c>
      <c r="C38" s="133" t="s">
        <v>150</v>
      </c>
      <c r="D38" s="30" t="s">
        <v>148</v>
      </c>
      <c r="E38" s="137">
        <v>2.4</v>
      </c>
      <c r="F38" s="136"/>
    </row>
    <row r="39" spans="1:6">
      <c r="A39" s="132">
        <v>41669</v>
      </c>
      <c r="B39" s="30">
        <v>709814028</v>
      </c>
      <c r="C39" s="133" t="s">
        <v>150</v>
      </c>
      <c r="D39" s="30" t="s">
        <v>148</v>
      </c>
      <c r="E39" s="137">
        <v>3.82</v>
      </c>
    </row>
    <row r="40" spans="1:6">
      <c r="A40" s="132">
        <v>41681</v>
      </c>
      <c r="B40" s="30">
        <v>709814028</v>
      </c>
      <c r="C40" s="133" t="s">
        <v>150</v>
      </c>
      <c r="D40" s="30" t="s">
        <v>148</v>
      </c>
      <c r="E40" s="137">
        <v>50.08</v>
      </c>
    </row>
    <row r="41" spans="1:6">
      <c r="A41" s="21"/>
      <c r="B41" s="30"/>
      <c r="C41" s="21"/>
      <c r="D41" s="30"/>
      <c r="E41" s="77"/>
    </row>
    <row r="42" spans="1:6">
      <c r="A42" s="17" t="s">
        <v>154</v>
      </c>
      <c r="B42" s="154"/>
      <c r="C42" s="154"/>
      <c r="D42" s="154"/>
      <c r="E42" s="138">
        <f>SUM(E9:E40)</f>
        <v>1159.3700000000001</v>
      </c>
    </row>
    <row r="43" spans="1:6">
      <c r="A43" s="30"/>
      <c r="B43" s="30"/>
      <c r="C43" s="30"/>
      <c r="D43" s="30"/>
      <c r="E43" s="139"/>
    </row>
  </sheetData>
  <mergeCells count="1">
    <mergeCell ref="B42:D42"/>
  </mergeCells>
  <pageMargins left="0.7" right="0.7" top="0.75" bottom="0.75" header="0.3" footer="0.3"/>
  <pageSetup paperSize="9" scale="9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Current</vt:lpstr>
      <vt:lpstr>Bal Sheet</vt:lpstr>
      <vt:lpstr>Recon Yr-End</vt:lpstr>
      <vt:lpstr>VAT</vt:lpstr>
      <vt:lpstr>Current!Print_Area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Sales</cp:lastModifiedBy>
  <cp:lastPrinted>2014-05-13T12:36:13Z</cp:lastPrinted>
  <dcterms:created xsi:type="dcterms:W3CDTF">2013-04-04T10:02:45Z</dcterms:created>
  <dcterms:modified xsi:type="dcterms:W3CDTF">2015-08-12T14:23:14Z</dcterms:modified>
</cp:coreProperties>
</file>